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ACRL\2019\Treasurer's Reports\"/>
    </mc:Choice>
  </mc:AlternateContent>
  <xr:revisionPtr revIDLastSave="0" documentId="10_ncr:100000_{E8692ECE-1F86-4662-B2A8-5D335BA49C3D}" xr6:coauthVersionLast="31" xr6:coauthVersionMax="31" xr10:uidLastSave="{00000000-0000-0000-0000-000000000000}"/>
  <bookViews>
    <workbookView xWindow="0" yWindow="0" windowWidth="28800" windowHeight="12210" activeTab="2" xr2:uid="{00000000-000D-0000-FFFF-FFFF00000000}"/>
  </bookViews>
  <sheets>
    <sheet name="7-2017 to 4-2018" sheetId="1" r:id="rId1"/>
    <sheet name="5-2018 to 5-2019" sheetId="2" r:id="rId2"/>
    <sheet name="6-2019 to 5-2020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3" l="1"/>
  <c r="E40" i="3"/>
  <c r="E38" i="3" l="1"/>
  <c r="E39" i="3" s="1"/>
  <c r="E37" i="3"/>
  <c r="E36" i="3"/>
  <c r="E35" i="3"/>
  <c r="E34" i="3"/>
  <c r="E33" i="3"/>
  <c r="E32" i="3" l="1"/>
  <c r="E31" i="3"/>
  <c r="H7" i="3" l="1"/>
  <c r="H32" i="3"/>
  <c r="H22" i="3" l="1"/>
  <c r="H34" i="3" l="1"/>
  <c r="H36" i="3" s="1"/>
  <c r="H13" i="3"/>
  <c r="H14" i="3" l="1"/>
  <c r="H41" i="3"/>
  <c r="E4" i="3" l="1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5" i="2" l="1"/>
  <c r="H53" i="2" l="1"/>
  <c r="H44" i="2" l="1"/>
  <c r="H16" i="2" l="1"/>
  <c r="H27" i="2" l="1"/>
  <c r="H34" i="2" l="1"/>
  <c r="H5" i="2" l="1"/>
  <c r="H17" i="2" s="1"/>
  <c r="H36" i="2" l="1"/>
  <c r="H38" i="2" s="1"/>
  <c r="H34" i="1"/>
  <c r="H40" i="1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H8" i="1" l="1"/>
  <c r="H28" i="1" l="1"/>
  <c r="H15" i="1"/>
  <c r="H14" i="1"/>
  <c r="H25" i="1" l="1"/>
  <c r="H6" i="1" l="1"/>
  <c r="E4" i="1" l="1"/>
  <c r="E5" i="1" l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</calcChain>
</file>

<file path=xl/sharedStrings.xml><?xml version="1.0" encoding="utf-8"?>
<sst xmlns="http://schemas.openxmlformats.org/spreadsheetml/2006/main" count="242" uniqueCount="166">
  <si>
    <t>Transaction Description</t>
  </si>
  <si>
    <t>Statement Date</t>
  </si>
  <si>
    <t>Credit</t>
  </si>
  <si>
    <t>Debit</t>
  </si>
  <si>
    <t>Balance</t>
  </si>
  <si>
    <t>Monthly Wild Apricot Fee</t>
  </si>
  <si>
    <t>International transaction fee for Wild Apricot</t>
  </si>
  <si>
    <t>Conference Venue Fees</t>
  </si>
  <si>
    <t>Conference Scholarships (3 @ $300)</t>
  </si>
  <si>
    <t>Conference Catering Fees</t>
  </si>
  <si>
    <t>Conference income total</t>
  </si>
  <si>
    <t>Conference attendee breakdown:</t>
  </si>
  <si>
    <t>Transfer from PayPal (membership and conference reg/sponsorship fees)</t>
  </si>
  <si>
    <t>less PayPal fees for registrations &amp; sponsorships</t>
  </si>
  <si>
    <t>Total Registration Fees (less PayPal fees)</t>
  </si>
  <si>
    <t>6 corporate sponsor @ $500</t>
  </si>
  <si>
    <t>Membership Income as of 5/15/2017</t>
  </si>
  <si>
    <t xml:space="preserve">less PayPal fees </t>
  </si>
  <si>
    <t xml:space="preserve">Funds transfer from previous FACRL bank account </t>
  </si>
  <si>
    <t>Withdrawal of personal funds to open account</t>
  </si>
  <si>
    <t xml:space="preserve">Conference registration fee paid by check </t>
  </si>
  <si>
    <t>3 scholarship winners</t>
  </si>
  <si>
    <t>Free</t>
  </si>
  <si>
    <t>Registration by check (3 attendees)</t>
  </si>
  <si>
    <t xml:space="preserve">Conference Brochures </t>
  </si>
  <si>
    <t>Registration by check (2 attendees)</t>
  </si>
  <si>
    <t>Sponsorships (6 @ $500, less PayPal fees)</t>
  </si>
  <si>
    <t xml:space="preserve">PayPal registration (less PayPal fees) </t>
  </si>
  <si>
    <t>Total registration income</t>
  </si>
  <si>
    <t>Conference Ribbons</t>
  </si>
  <si>
    <t>Conference expenses</t>
  </si>
  <si>
    <t>Balance as of July 31, 2017 (new account opened)</t>
  </si>
  <si>
    <t>58 FACRL members @ $75</t>
  </si>
  <si>
    <t>5 student &amp; retired librarians @ $35</t>
  </si>
  <si>
    <t>89 total attending</t>
  </si>
  <si>
    <t>Debit purchase (conference brochures--Staples)</t>
  </si>
  <si>
    <t>Debit purchase  (conference ribbon and organizer purchase--P/C Nametag)</t>
  </si>
  <si>
    <t>Debit purchase (conference banners--Build-A-Sign)</t>
  </si>
  <si>
    <t xml:space="preserve">Catering fees for welcome reception </t>
  </si>
  <si>
    <t xml:space="preserve">Meeting room rental </t>
  </si>
  <si>
    <t>17 non-members @ $90 (2 cancellations refunded)</t>
  </si>
  <si>
    <t xml:space="preserve">Debit card return of Staples shipping fee </t>
  </si>
  <si>
    <t>Scholarship check #993</t>
  </si>
  <si>
    <t>Welcome reception fee</t>
  </si>
  <si>
    <t xml:space="preserve">Conference room rental </t>
  </si>
  <si>
    <t xml:space="preserve">Certified mail fee for conference catering check </t>
  </si>
  <si>
    <t>Catering fee</t>
  </si>
  <si>
    <t>Scholarship check #991</t>
  </si>
  <si>
    <t xml:space="preserve">FLA Coffee Break Sponsorship </t>
  </si>
  <si>
    <t>Scholarship check #992</t>
  </si>
  <si>
    <t>Go Daddy Fee</t>
  </si>
  <si>
    <t>Chapter Reimbursement Fee</t>
  </si>
  <si>
    <t>Annual Report Filing Fee for SunBiz</t>
  </si>
  <si>
    <t xml:space="preserve">Annual Fee for Wild Apricot </t>
  </si>
  <si>
    <t>Short Term Insurance  (conference venue for Oct 2018)</t>
  </si>
  <si>
    <t>FACRL ACCOUNT ACTIVITY:  May 2017 - April 2019</t>
  </si>
  <si>
    <t>Balance as of May 1, 2018</t>
  </si>
  <si>
    <t xml:space="preserve">Parting gift for outgoing FACRL President </t>
  </si>
  <si>
    <t>Summary of 2017 Conference Income/Expenditures</t>
  </si>
  <si>
    <t>Summary of 2018 Conference Income/Expenditures</t>
  </si>
  <si>
    <t>Current Paypal balance as of 2/13/2018</t>
  </si>
  <si>
    <t>Current Paypal balance as of 4/10/2018</t>
  </si>
  <si>
    <t>Membership Income as of 1/5/2018</t>
  </si>
  <si>
    <t>Paid memberships (7 @ $30)</t>
  </si>
  <si>
    <t>Current Paypal balance as of 5/1/2018</t>
  </si>
  <si>
    <t>FACRL ACCOUNT ACTIVITY AND TREASURER'S REPORT:  July 2017 - April 2018</t>
  </si>
  <si>
    <t>Paid memberships (18 @ $30)</t>
  </si>
  <si>
    <t>Report closed as of April 30th, 2018</t>
  </si>
  <si>
    <t>Surkey Monkey account annual fee</t>
  </si>
  <si>
    <t xml:space="preserve">Attendee total </t>
  </si>
  <si>
    <t>Payment for legal services (Law Office of Elizabath Barnes LLC)</t>
  </si>
  <si>
    <t xml:space="preserve">Total conference revenue </t>
  </si>
  <si>
    <t>2 @ $1,000.00</t>
  </si>
  <si>
    <t>Conference sponsorship</t>
  </si>
  <si>
    <t>Sponsorship Total</t>
  </si>
  <si>
    <t xml:space="preserve">Sponsorships </t>
  </si>
  <si>
    <t>Total registration revenue</t>
  </si>
  <si>
    <t xml:space="preserve">Registration </t>
  </si>
  <si>
    <t>Conference Catering Services</t>
  </si>
  <si>
    <t xml:space="preserve">Transfer of funds from the Paypal account </t>
  </si>
  <si>
    <t xml:space="preserve">Total </t>
  </si>
  <si>
    <t>8 @ $500.00</t>
  </si>
  <si>
    <t>17 speakers/presenters</t>
  </si>
  <si>
    <t>11 non-members @ $90</t>
  </si>
  <si>
    <t>42 FACRL members @ $75</t>
  </si>
  <si>
    <t>4 students/retired librarians @ $35</t>
  </si>
  <si>
    <t xml:space="preserve">1 @ $1, 500.00 </t>
  </si>
  <si>
    <t xml:space="preserve">Lawn signs </t>
  </si>
  <si>
    <t xml:space="preserve">Name badge holders and lanyards </t>
  </si>
  <si>
    <t xml:space="preserve">Conference badge holders and lanyards </t>
  </si>
  <si>
    <t xml:space="preserve">Lawn directions signs </t>
  </si>
  <si>
    <t>Scholarship check #998</t>
  </si>
  <si>
    <t>Scholarship check #999</t>
  </si>
  <si>
    <t xml:space="preserve">Surcharge for stolen wire racks </t>
  </si>
  <si>
    <t xml:space="preserve">Conference catering for the welcome reception </t>
  </si>
  <si>
    <t xml:space="preserve">Catering fees for the conference </t>
  </si>
  <si>
    <t xml:space="preserve">Catering fees for conference </t>
  </si>
  <si>
    <t>FLA coffee break sponsorship</t>
  </si>
  <si>
    <t>Membership Income as of 11/13/2018</t>
  </si>
  <si>
    <t xml:space="preserve">Postage for Sunbiz documents </t>
  </si>
  <si>
    <t>Scholarship check #997</t>
  </si>
  <si>
    <t xml:space="preserve">Filing status fee for Sunbiz non profit status change forms </t>
  </si>
  <si>
    <t xml:space="preserve">Members </t>
  </si>
  <si>
    <t xml:space="preserve">Matched by FACRL </t>
  </si>
  <si>
    <t>Hurricane Michael Donations</t>
  </si>
  <si>
    <t>Current Paypal balance as of 2/8/2019</t>
  </si>
  <si>
    <t xml:space="preserve">Paypal transfer </t>
  </si>
  <si>
    <t xml:space="preserve">Dry cleaning services for tablecloths </t>
  </si>
  <si>
    <t>Chapter reimbursement from ACRL</t>
  </si>
  <si>
    <t>Checks purchase</t>
  </si>
  <si>
    <t xml:space="preserve">Postage for Hurricane Michael donation checks </t>
  </si>
  <si>
    <t>Sunbiz renewal for annual report</t>
  </si>
  <si>
    <t>check #1001 (Hurricane Michael donation)</t>
  </si>
  <si>
    <t>check #1002 (Hurricane Michael donation)</t>
  </si>
  <si>
    <t>check #1003 (Hurricane Michael donation)</t>
  </si>
  <si>
    <t xml:space="preserve">Wild Apricot annual subscription fee </t>
  </si>
  <si>
    <t>International transaction fee ( Wild Apricot)</t>
  </si>
  <si>
    <t>Paid memberships (24 @$30.00)</t>
  </si>
  <si>
    <t xml:space="preserve">FACRL ACCOUNT ACTIVITY:  June 2019 to May 2020 </t>
  </si>
  <si>
    <t>Summary of 2019 Conference Income/Expenditures</t>
  </si>
  <si>
    <t>Beginning balance as of June 1, 2019</t>
  </si>
  <si>
    <t xml:space="preserve">Survey Monkey annual subscription fee </t>
  </si>
  <si>
    <t>Report closed as of May 31, 2019</t>
  </si>
  <si>
    <t xml:space="preserve">Total conference expenses </t>
  </si>
  <si>
    <t xml:space="preserve">Membership payment by check </t>
  </si>
  <si>
    <t xml:space="preserve">GoDaddy annual renewal fee </t>
  </si>
  <si>
    <t xml:space="preserve">Transfer from Paypal account </t>
  </si>
  <si>
    <t xml:space="preserve">Tropical Acres catering deposit </t>
  </si>
  <si>
    <t xml:space="preserve">Conference registration payment by check </t>
  </si>
  <si>
    <t xml:space="preserve">Reception Catering Services </t>
  </si>
  <si>
    <r>
      <rPr>
        <b/>
        <sz val="12"/>
        <color rgb="FF0070C0"/>
        <rFont val="Calibri"/>
        <family val="2"/>
        <scheme val="minor"/>
      </rPr>
      <t>Conference sponsorship</t>
    </r>
    <r>
      <rPr>
        <sz val="11"/>
        <color theme="1"/>
        <rFont val="Calibri"/>
        <family val="2"/>
        <scheme val="minor"/>
      </rPr>
      <t xml:space="preserve"> </t>
    </r>
  </si>
  <si>
    <t>7 @ $500.00</t>
  </si>
  <si>
    <t xml:space="preserve">Sponsorship Total </t>
  </si>
  <si>
    <t>Conference brochures and name badges</t>
  </si>
  <si>
    <t xml:space="preserve">Conference Scholarship Sponsorships </t>
  </si>
  <si>
    <t xml:space="preserve">3 @ $1, 000.00 </t>
  </si>
  <si>
    <t>3 @ $300.00 (for scholarships)</t>
  </si>
  <si>
    <t xml:space="preserve">3 @ $250.00 </t>
  </si>
  <si>
    <t>33 presenters/students/retired librarians @$35</t>
  </si>
  <si>
    <t>NSU Host</t>
  </si>
  <si>
    <t>ACRL Pre-conference presenter</t>
  </si>
  <si>
    <t xml:space="preserve"> 24 non-members @ $90</t>
  </si>
  <si>
    <t>36 FACRL members @ $75</t>
  </si>
  <si>
    <t xml:space="preserve">Reception Registration </t>
  </si>
  <si>
    <t>Paypal transfer</t>
  </si>
  <si>
    <t xml:space="preserve">Panhandle Conference sponsorship </t>
  </si>
  <si>
    <t>Affinipay deposit</t>
  </si>
  <si>
    <t>Affinipay service charge</t>
  </si>
  <si>
    <t xml:space="preserve">Card purchases for conference expenses </t>
  </si>
  <si>
    <t>Conference Day Catering Services and parking passes</t>
  </si>
  <si>
    <t>Affinipay deposit 10/2 - 10/16</t>
  </si>
  <si>
    <t xml:space="preserve">Office Depot purchase </t>
  </si>
  <si>
    <t xml:space="preserve">Staples </t>
  </si>
  <si>
    <t>Check #1006</t>
  </si>
  <si>
    <t xml:space="preserve">Postage </t>
  </si>
  <si>
    <t xml:space="preserve">Tropical Acres balance </t>
  </si>
  <si>
    <t xml:space="preserve">Affinipay deposit </t>
  </si>
  <si>
    <t>Check #1004</t>
  </si>
  <si>
    <t xml:space="preserve">Affinipay service fees </t>
  </si>
  <si>
    <t>Catering services (NSU) check #1007</t>
  </si>
  <si>
    <t xml:space="preserve">FLA Coffee Break sponsorship </t>
  </si>
  <si>
    <t>Final Paypal transfer before closing acct</t>
  </si>
  <si>
    <t xml:space="preserve">Catering and Rental Services Deposity </t>
  </si>
  <si>
    <t>Membership Income as of 2/10/2020</t>
  </si>
  <si>
    <t>Affinipay Deposits as of 2/10/2020</t>
  </si>
  <si>
    <t xml:space="preserve">Paid memberships (21 @ $30)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</si>
</sst>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_);[Red]\(0.00\)"/>
    <numFmt numFmtId="166" formatCode="&quot;$&quot;#,##0.00;[Red]&quot;$&quot;#,##0.00"/>
    <numFmt numFmtId="167" formatCode="&quot;$&quot;#,##0"/>
    <numFmt numFmtId="168" formatCode="m/d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2" fillId="2" borderId="1" xfId="0" applyFont="1" applyFill="1" applyBorder="1" applyAlignment="1"/>
    <xf numFmtId="8" fontId="2" fillId="2" borderId="1" xfId="0" applyNumberFormat="1" applyFont="1" applyFill="1" applyBorder="1" applyAlignment="1"/>
    <xf numFmtId="0" fontId="3" fillId="0" borderId="1" xfId="0" applyFont="1" applyBorder="1"/>
    <xf numFmtId="8" fontId="3" fillId="0" borderId="0" xfId="0" applyNumberFormat="1" applyFont="1"/>
    <xf numFmtId="14" fontId="3" fillId="0" borderId="1" xfId="0" applyNumberFormat="1" applyFont="1" applyBorder="1"/>
    <xf numFmtId="164" fontId="3" fillId="0" borderId="1" xfId="1" applyNumberFormat="1" applyFont="1" applyBorder="1"/>
    <xf numFmtId="40" fontId="3" fillId="0" borderId="1" xfId="1" applyNumberFormat="1" applyFont="1" applyBorder="1"/>
    <xf numFmtId="8" fontId="3" fillId="0" borderId="1" xfId="0" applyNumberFormat="1" applyFont="1" applyBorder="1" applyAlignment="1">
      <alignment horizontal="right"/>
    </xf>
    <xf numFmtId="0" fontId="3" fillId="0" borderId="1" xfId="0" applyFont="1" applyFill="1" applyBorder="1"/>
    <xf numFmtId="0" fontId="2" fillId="4" borderId="0" xfId="0" applyFont="1" applyFill="1"/>
    <xf numFmtId="8" fontId="3" fillId="4" borderId="0" xfId="0" applyNumberFormat="1" applyFont="1" applyFill="1"/>
    <xf numFmtId="8" fontId="3" fillId="0" borderId="1" xfId="1" applyNumberFormat="1" applyFont="1" applyBorder="1"/>
    <xf numFmtId="8" fontId="3" fillId="0" borderId="1" xfId="0" applyNumberFormat="1" applyFont="1" applyBorder="1"/>
    <xf numFmtId="0" fontId="3" fillId="0" borderId="0" xfId="0" applyFont="1" applyBorder="1"/>
    <xf numFmtId="0" fontId="2" fillId="3" borderId="3" xfId="0" applyFont="1" applyFill="1" applyBorder="1"/>
    <xf numFmtId="0" fontId="3" fillId="3" borderId="2" xfId="0" applyFont="1" applyFill="1" applyBorder="1"/>
    <xf numFmtId="164" fontId="3" fillId="0" borderId="1" xfId="0" applyNumberFormat="1" applyFont="1" applyBorder="1"/>
    <xf numFmtId="8" fontId="4" fillId="0" borderId="1" xfId="0" applyNumberFormat="1" applyFont="1" applyBorder="1"/>
    <xf numFmtId="8" fontId="5" fillId="0" borderId="1" xfId="0" applyNumberFormat="1" applyFont="1" applyBorder="1" applyAlignment="1">
      <alignment horizontal="right"/>
    </xf>
    <xf numFmtId="165" fontId="3" fillId="0" borderId="1" xfId="0" applyNumberFormat="1" applyFont="1" applyBorder="1"/>
    <xf numFmtId="166" fontId="3" fillId="0" borderId="1" xfId="0" applyNumberFormat="1" applyFont="1" applyBorder="1"/>
    <xf numFmtId="8" fontId="3" fillId="0" borderId="0" xfId="0" applyNumberFormat="1" applyFont="1" applyBorder="1" applyAlignment="1">
      <alignment horizontal="right"/>
    </xf>
    <xf numFmtId="0" fontId="3" fillId="3" borderId="0" xfId="0" applyFont="1" applyFill="1"/>
    <xf numFmtId="0" fontId="2" fillId="3" borderId="0" xfId="0" applyFont="1" applyFill="1"/>
    <xf numFmtId="0" fontId="2" fillId="2" borderId="1" xfId="0" applyFont="1" applyFill="1" applyBorder="1" applyAlignment="1"/>
    <xf numFmtId="0" fontId="0" fillId="0" borderId="1" xfId="0" applyBorder="1"/>
    <xf numFmtId="0" fontId="6" fillId="5" borderId="1" xfId="0" applyFont="1" applyFill="1" applyBorder="1"/>
    <xf numFmtId="0" fontId="7" fillId="0" borderId="1" xfId="0" applyFont="1" applyBorder="1"/>
    <xf numFmtId="14" fontId="7" fillId="0" borderId="1" xfId="0" applyNumberFormat="1" applyFont="1" applyBorder="1"/>
    <xf numFmtId="164" fontId="7" fillId="0" borderId="1" xfId="0" applyNumberFormat="1" applyFont="1" applyBorder="1"/>
    <xf numFmtId="8" fontId="7" fillId="0" borderId="1" xfId="0" applyNumberFormat="1" applyFont="1" applyBorder="1"/>
    <xf numFmtId="0" fontId="3" fillId="3" borderId="4" xfId="0" applyFont="1" applyFill="1" applyBorder="1"/>
    <xf numFmtId="0" fontId="0" fillId="0" borderId="5" xfId="0" applyBorder="1"/>
    <xf numFmtId="164" fontId="3" fillId="0" borderId="0" xfId="0" applyNumberFormat="1" applyFont="1" applyBorder="1"/>
    <xf numFmtId="0" fontId="8" fillId="3" borderId="1" xfId="0" applyFont="1" applyFill="1" applyBorder="1"/>
    <xf numFmtId="14" fontId="8" fillId="3" borderId="1" xfId="0" applyNumberFormat="1" applyFont="1" applyFill="1" applyBorder="1" applyAlignment="1">
      <alignment wrapText="1"/>
    </xf>
    <xf numFmtId="164" fontId="8" fillId="3" borderId="1" xfId="1" applyNumberFormat="1" applyFont="1" applyFill="1" applyBorder="1"/>
    <xf numFmtId="40" fontId="8" fillId="3" borderId="1" xfId="1" applyNumberFormat="1" applyFont="1" applyFill="1" applyBorder="1"/>
    <xf numFmtId="0" fontId="7" fillId="0" borderId="1" xfId="0" applyFont="1" applyFill="1" applyBorder="1"/>
    <xf numFmtId="0" fontId="9" fillId="0" borderId="1" xfId="0" applyFont="1" applyBorder="1"/>
    <xf numFmtId="164" fontId="9" fillId="0" borderId="1" xfId="0" applyNumberFormat="1" applyFont="1" applyBorder="1" applyAlignment="1">
      <alignment horizontal="right"/>
    </xf>
    <xf numFmtId="164" fontId="10" fillId="0" borderId="1" xfId="0" applyNumberFormat="1" applyFont="1" applyBorder="1"/>
    <xf numFmtId="8" fontId="7" fillId="0" borderId="1" xfId="0" applyNumberFormat="1" applyFont="1" applyBorder="1" applyAlignment="1">
      <alignment horizontal="right"/>
    </xf>
    <xf numFmtId="0" fontId="10" fillId="0" borderId="1" xfId="0" applyFont="1" applyBorder="1"/>
    <xf numFmtId="8" fontId="10" fillId="0" borderId="1" xfId="0" applyNumberFormat="1" applyFont="1" applyBorder="1"/>
    <xf numFmtId="8" fontId="10" fillId="0" borderId="1" xfId="0" applyNumberFormat="1" applyFont="1" applyBorder="1" applyAlignment="1">
      <alignment horizontal="right"/>
    </xf>
    <xf numFmtId="0" fontId="11" fillId="0" borderId="1" xfId="0" applyFont="1" applyBorder="1"/>
    <xf numFmtId="8" fontId="11" fillId="0" borderId="1" xfId="0" applyNumberFormat="1" applyFont="1" applyBorder="1" applyAlignment="1">
      <alignment horizontal="right"/>
    </xf>
    <xf numFmtId="167" fontId="7" fillId="0" borderId="1" xfId="0" applyNumberFormat="1" applyFont="1" applyBorder="1"/>
    <xf numFmtId="0" fontId="7" fillId="0" borderId="5" xfId="0" applyFont="1" applyBorder="1"/>
    <xf numFmtId="0" fontId="7" fillId="0" borderId="0" xfId="0" applyFont="1" applyFill="1" applyBorder="1"/>
    <xf numFmtId="7" fontId="7" fillId="0" borderId="0" xfId="0" applyNumberFormat="1" applyFont="1"/>
    <xf numFmtId="0" fontId="2" fillId="3" borderId="0" xfId="0" applyFont="1" applyFill="1" applyBorder="1"/>
    <xf numFmtId="4" fontId="7" fillId="0" borderId="1" xfId="0" applyNumberFormat="1" applyFont="1" applyBorder="1"/>
    <xf numFmtId="4" fontId="0" fillId="0" borderId="1" xfId="0" applyNumberFormat="1" applyBorder="1"/>
    <xf numFmtId="40" fontId="7" fillId="0" borderId="1" xfId="0" applyNumberFormat="1" applyFont="1" applyBorder="1"/>
    <xf numFmtId="166" fontId="7" fillId="0" borderId="1" xfId="0" applyNumberFormat="1" applyFont="1" applyBorder="1"/>
    <xf numFmtId="7" fontId="7" fillId="0" borderId="1" xfId="0" applyNumberFormat="1" applyFont="1" applyBorder="1"/>
    <xf numFmtId="8" fontId="0" fillId="0" borderId="0" xfId="0" applyNumberFormat="1"/>
    <xf numFmtId="168" fontId="7" fillId="0" borderId="1" xfId="0" applyNumberFormat="1" applyFont="1" applyBorder="1"/>
    <xf numFmtId="7" fontId="12" fillId="0" borderId="1" xfId="0" applyNumberFormat="1" applyFont="1" applyBorder="1"/>
    <xf numFmtId="7" fontId="10" fillId="0" borderId="1" xfId="0" applyNumberFormat="1" applyFont="1" applyBorder="1"/>
    <xf numFmtId="164" fontId="7" fillId="0" borderId="1" xfId="1" applyNumberFormat="1" applyFont="1" applyBorder="1"/>
    <xf numFmtId="164" fontId="7" fillId="0" borderId="1" xfId="1" applyNumberFormat="1" applyFont="1" applyBorder="1" applyAlignment="1">
      <alignment horizontal="right"/>
    </xf>
    <xf numFmtId="164" fontId="10" fillId="0" borderId="1" xfId="1" applyNumberFormat="1" applyFont="1" applyBorder="1"/>
    <xf numFmtId="164" fontId="12" fillId="0" borderId="1" xfId="1" applyNumberFormat="1" applyFont="1" applyBorder="1"/>
    <xf numFmtId="0" fontId="0" fillId="0" borderId="0" xfId="0" applyAlignment="1">
      <alignment vertical="center"/>
    </xf>
    <xf numFmtId="0" fontId="7" fillId="0" borderId="0" xfId="0" applyFont="1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7" fillId="0" borderId="1" xfId="2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opLeftCell="A19" zoomScale="90" zoomScaleNormal="90" workbookViewId="0">
      <selection activeCell="A46" sqref="A46"/>
    </sheetView>
  </sheetViews>
  <sheetFormatPr defaultColWidth="9.140625" defaultRowHeight="18.75" x14ac:dyDescent="0.3"/>
  <cols>
    <col min="1" max="1" width="84" style="1" customWidth="1"/>
    <col min="2" max="2" width="15.140625" style="1" customWidth="1"/>
    <col min="3" max="3" width="14.28515625" style="1" customWidth="1"/>
    <col min="4" max="4" width="15.28515625" style="1" customWidth="1"/>
    <col min="5" max="5" width="16.7109375" style="1" customWidth="1"/>
    <col min="6" max="6" width="6.42578125" style="1" customWidth="1"/>
    <col min="7" max="7" width="58.85546875" style="1" customWidth="1"/>
    <col min="8" max="8" width="17.85546875" style="1" customWidth="1"/>
    <col min="9" max="9" width="15.28515625" style="1" customWidth="1"/>
    <col min="10" max="16384" width="9.140625" style="1"/>
  </cols>
  <sheetData>
    <row r="1" spans="1:8" x14ac:dyDescent="0.3">
      <c r="A1" s="70" t="s">
        <v>65</v>
      </c>
      <c r="B1" s="70"/>
      <c r="C1" s="70"/>
      <c r="D1" s="70"/>
      <c r="E1" s="70"/>
      <c r="G1" s="2" t="s">
        <v>58</v>
      </c>
      <c r="H1" s="3"/>
    </row>
    <row r="2" spans="1:8" ht="37.5" x14ac:dyDescent="0.3">
      <c r="A2" s="36" t="s">
        <v>0</v>
      </c>
      <c r="B2" s="37" t="s">
        <v>1</v>
      </c>
      <c r="C2" s="38" t="s">
        <v>2</v>
      </c>
      <c r="D2" s="39" t="s">
        <v>3</v>
      </c>
      <c r="E2" s="38" t="s">
        <v>4</v>
      </c>
      <c r="G2" s="4" t="s">
        <v>27</v>
      </c>
      <c r="H2" s="14">
        <v>5448.48</v>
      </c>
    </row>
    <row r="3" spans="1:8" x14ac:dyDescent="0.3">
      <c r="A3" s="4" t="s">
        <v>31</v>
      </c>
      <c r="B3" s="6">
        <v>42947</v>
      </c>
      <c r="C3" s="7"/>
      <c r="D3" s="8"/>
      <c r="E3" s="7">
        <v>100</v>
      </c>
      <c r="G3" s="4" t="s">
        <v>26</v>
      </c>
      <c r="H3" s="9">
        <v>2911.2</v>
      </c>
    </row>
    <row r="4" spans="1:8" x14ac:dyDescent="0.3">
      <c r="A4" s="4" t="s">
        <v>18</v>
      </c>
      <c r="B4" s="6">
        <v>42961</v>
      </c>
      <c r="C4" s="7">
        <v>10228.24</v>
      </c>
      <c r="D4" s="8"/>
      <c r="E4" s="7">
        <f>E3+(C4+D4)</f>
        <v>10328.24</v>
      </c>
      <c r="G4" s="4" t="s">
        <v>23</v>
      </c>
      <c r="H4" s="14">
        <v>270</v>
      </c>
    </row>
    <row r="5" spans="1:8" x14ac:dyDescent="0.3">
      <c r="A5" s="4" t="s">
        <v>19</v>
      </c>
      <c r="B5" s="6">
        <v>42963</v>
      </c>
      <c r="C5" s="7"/>
      <c r="D5" s="8">
        <v>-100</v>
      </c>
      <c r="E5" s="7">
        <f t="shared" ref="E5:E13" si="0">E4+(C5+D5)</f>
        <v>10228.24</v>
      </c>
      <c r="G5" s="4" t="s">
        <v>25</v>
      </c>
      <c r="H5" s="14">
        <v>150</v>
      </c>
    </row>
    <row r="6" spans="1:8" x14ac:dyDescent="0.3">
      <c r="A6" s="10" t="s">
        <v>5</v>
      </c>
      <c r="B6" s="6">
        <v>42969</v>
      </c>
      <c r="C6" s="7"/>
      <c r="D6" s="8">
        <v>-70</v>
      </c>
      <c r="E6" s="7">
        <f>E5+(C6+D6)</f>
        <v>10158.24</v>
      </c>
      <c r="G6" s="4" t="s">
        <v>28</v>
      </c>
      <c r="H6" s="14">
        <f>SUM(H2:H5)</f>
        <v>8779.68</v>
      </c>
    </row>
    <row r="7" spans="1:8" x14ac:dyDescent="0.3">
      <c r="A7" s="4" t="s">
        <v>6</v>
      </c>
      <c r="B7" s="6">
        <v>42969</v>
      </c>
      <c r="C7" s="7"/>
      <c r="D7" s="8">
        <v>-2.1</v>
      </c>
      <c r="E7" s="7">
        <f>E6+(C7+D7)</f>
        <v>10156.14</v>
      </c>
      <c r="G7" s="4" t="s">
        <v>29</v>
      </c>
      <c r="H7" s="9">
        <v>-62.51</v>
      </c>
    </row>
    <row r="8" spans="1:8" x14ac:dyDescent="0.3">
      <c r="A8" s="10" t="s">
        <v>5</v>
      </c>
      <c r="B8" s="6">
        <v>42983</v>
      </c>
      <c r="C8" s="7"/>
      <c r="D8" s="8">
        <v>-70</v>
      </c>
      <c r="E8" s="7">
        <f>E7+(C8+D8)</f>
        <v>10086.14</v>
      </c>
      <c r="G8" s="4" t="s">
        <v>24</v>
      </c>
      <c r="H8" s="9">
        <f>-84.79</f>
        <v>-84.79</v>
      </c>
    </row>
    <row r="9" spans="1:8" x14ac:dyDescent="0.3">
      <c r="A9" s="4" t="s">
        <v>6</v>
      </c>
      <c r="B9" s="6">
        <v>42983</v>
      </c>
      <c r="C9" s="7"/>
      <c r="D9" s="8">
        <v>-2.1</v>
      </c>
      <c r="E9" s="7">
        <f t="shared" si="0"/>
        <v>10084.039999999999</v>
      </c>
      <c r="G9" s="4" t="s">
        <v>7</v>
      </c>
      <c r="H9" s="9">
        <v>-1535</v>
      </c>
    </row>
    <row r="10" spans="1:8" x14ac:dyDescent="0.3">
      <c r="A10" s="4" t="s">
        <v>20</v>
      </c>
      <c r="B10" s="6">
        <v>42993</v>
      </c>
      <c r="C10" s="7">
        <v>75</v>
      </c>
      <c r="D10" s="8"/>
      <c r="E10" s="7">
        <f t="shared" si="0"/>
        <v>10159.039999999999</v>
      </c>
      <c r="G10" s="4" t="s">
        <v>8</v>
      </c>
      <c r="H10" s="9">
        <v>-900</v>
      </c>
    </row>
    <row r="11" spans="1:8" x14ac:dyDescent="0.3">
      <c r="A11" s="4" t="s">
        <v>5</v>
      </c>
      <c r="B11" s="6">
        <v>43010</v>
      </c>
      <c r="C11" s="4"/>
      <c r="D11" s="21">
        <v>-70</v>
      </c>
      <c r="E11" s="22">
        <f>E10+(C11+D11)</f>
        <v>10089.039999999999</v>
      </c>
      <c r="G11" s="4" t="s">
        <v>38</v>
      </c>
      <c r="H11" s="9">
        <v>-263.62</v>
      </c>
    </row>
    <row r="12" spans="1:8" x14ac:dyDescent="0.3">
      <c r="A12" s="4" t="s">
        <v>6</v>
      </c>
      <c r="B12" s="6">
        <v>43010</v>
      </c>
      <c r="C12" s="7"/>
      <c r="D12" s="8">
        <v>-2.1</v>
      </c>
      <c r="E12" s="7">
        <f>E11+(C12+D12)</f>
        <v>10086.939999999999</v>
      </c>
      <c r="G12" s="4" t="s">
        <v>39</v>
      </c>
      <c r="H12" s="9">
        <v>-262.5</v>
      </c>
    </row>
    <row r="13" spans="1:8" x14ac:dyDescent="0.3">
      <c r="A13" s="4" t="s">
        <v>20</v>
      </c>
      <c r="B13" s="6">
        <v>43011</v>
      </c>
      <c r="C13" s="7">
        <v>180</v>
      </c>
      <c r="D13" s="8"/>
      <c r="E13" s="7">
        <f t="shared" si="0"/>
        <v>10266.939999999999</v>
      </c>
      <c r="G13" s="4" t="s">
        <v>9</v>
      </c>
      <c r="H13" s="9">
        <v>-5858</v>
      </c>
    </row>
    <row r="14" spans="1:8" x14ac:dyDescent="0.3">
      <c r="A14" s="4" t="s">
        <v>36</v>
      </c>
      <c r="B14" s="6">
        <v>43012</v>
      </c>
      <c r="C14" s="4"/>
      <c r="D14" s="21">
        <v>-62.51</v>
      </c>
      <c r="E14" s="18">
        <f t="shared" ref="E14:E19" si="1">E13+(C14+D14)</f>
        <v>10204.429999999998</v>
      </c>
      <c r="G14" s="48" t="s">
        <v>30</v>
      </c>
      <c r="H14" s="49">
        <f>SUM(H7:H13)</f>
        <v>-8966.42</v>
      </c>
    </row>
    <row r="15" spans="1:8" x14ac:dyDescent="0.3">
      <c r="A15" s="4" t="s">
        <v>20</v>
      </c>
      <c r="B15" s="6">
        <v>43019</v>
      </c>
      <c r="C15" s="18">
        <v>165</v>
      </c>
      <c r="D15" s="8"/>
      <c r="E15" s="18">
        <f t="shared" si="1"/>
        <v>10369.429999999998</v>
      </c>
      <c r="G15" s="4" t="s">
        <v>10</v>
      </c>
      <c r="H15" s="9">
        <f>8779.68-8965.44</f>
        <v>-185.76000000000022</v>
      </c>
    </row>
    <row r="16" spans="1:8" x14ac:dyDescent="0.3">
      <c r="A16" s="4" t="s">
        <v>35</v>
      </c>
      <c r="B16" s="6">
        <v>43020</v>
      </c>
      <c r="C16" s="14"/>
      <c r="D16" s="14">
        <v>-105.98</v>
      </c>
      <c r="E16" s="18">
        <f t="shared" si="1"/>
        <v>10263.449999999999</v>
      </c>
      <c r="G16" s="15"/>
      <c r="H16" s="23"/>
    </row>
    <row r="17" spans="1:8" x14ac:dyDescent="0.3">
      <c r="A17" s="4" t="s">
        <v>37</v>
      </c>
      <c r="B17" s="6">
        <v>43020</v>
      </c>
      <c r="C17" s="4"/>
      <c r="D17" s="21">
        <v>-151.97999999999999</v>
      </c>
      <c r="E17" s="18">
        <f t="shared" si="1"/>
        <v>10111.469999999999</v>
      </c>
      <c r="H17" s="5"/>
    </row>
    <row r="18" spans="1:8" x14ac:dyDescent="0.3">
      <c r="A18" s="4" t="s">
        <v>12</v>
      </c>
      <c r="B18" s="6">
        <v>43026</v>
      </c>
      <c r="C18" s="18">
        <v>1000</v>
      </c>
      <c r="D18" s="4"/>
      <c r="E18" s="18">
        <f t="shared" si="1"/>
        <v>11111.47</v>
      </c>
      <c r="G18" s="11" t="s">
        <v>11</v>
      </c>
      <c r="H18" s="12"/>
    </row>
    <row r="19" spans="1:8" x14ac:dyDescent="0.3">
      <c r="A19" s="4" t="s">
        <v>12</v>
      </c>
      <c r="B19" s="6">
        <v>43026</v>
      </c>
      <c r="C19" s="18">
        <v>7000</v>
      </c>
      <c r="D19" s="4"/>
      <c r="E19" s="18">
        <f t="shared" si="1"/>
        <v>18111.47</v>
      </c>
      <c r="G19" s="4" t="s">
        <v>33</v>
      </c>
      <c r="H19" s="13">
        <v>175</v>
      </c>
    </row>
    <row r="20" spans="1:8" x14ac:dyDescent="0.3">
      <c r="A20" s="4" t="s">
        <v>41</v>
      </c>
      <c r="B20" s="6">
        <v>43027</v>
      </c>
      <c r="C20" s="18">
        <v>21.19</v>
      </c>
      <c r="D20" s="4"/>
      <c r="E20" s="18">
        <f t="shared" ref="E20:E33" si="2">E19+(C20+D20)</f>
        <v>18132.66</v>
      </c>
      <c r="G20" s="4" t="s">
        <v>32</v>
      </c>
      <c r="H20" s="14">
        <v>4350</v>
      </c>
    </row>
    <row r="21" spans="1:8" x14ac:dyDescent="0.3">
      <c r="A21" s="4" t="s">
        <v>42</v>
      </c>
      <c r="B21" s="6">
        <v>43031</v>
      </c>
      <c r="C21" s="4"/>
      <c r="D21" s="14">
        <v>-300</v>
      </c>
      <c r="E21" s="14">
        <f t="shared" si="2"/>
        <v>17832.66</v>
      </c>
      <c r="G21" s="4" t="s">
        <v>40</v>
      </c>
      <c r="H21" s="14">
        <v>1530</v>
      </c>
    </row>
    <row r="22" spans="1:8" x14ac:dyDescent="0.3">
      <c r="A22" s="4" t="s">
        <v>43</v>
      </c>
      <c r="B22" s="6">
        <v>43031</v>
      </c>
      <c r="C22" s="4"/>
      <c r="D22" s="14">
        <v>-262.5</v>
      </c>
      <c r="E22" s="14">
        <f t="shared" si="2"/>
        <v>17570.16</v>
      </c>
      <c r="G22" s="4" t="s">
        <v>15</v>
      </c>
      <c r="H22" s="14">
        <v>3000</v>
      </c>
    </row>
    <row r="23" spans="1:8" x14ac:dyDescent="0.3">
      <c r="A23" s="4" t="s">
        <v>44</v>
      </c>
      <c r="B23" s="6">
        <v>43031</v>
      </c>
      <c r="C23" s="4"/>
      <c r="D23" s="14">
        <v>-263.22000000000003</v>
      </c>
      <c r="E23" s="14">
        <f t="shared" si="2"/>
        <v>17306.939999999999</v>
      </c>
      <c r="G23" s="4" t="s">
        <v>21</v>
      </c>
      <c r="H23" s="20" t="s">
        <v>22</v>
      </c>
    </row>
    <row r="24" spans="1:8" x14ac:dyDescent="0.3">
      <c r="A24" s="4" t="s">
        <v>45</v>
      </c>
      <c r="B24" s="6">
        <v>43032</v>
      </c>
      <c r="C24" s="4"/>
      <c r="D24" s="14">
        <v>-9.5500000000000007</v>
      </c>
      <c r="E24" s="14">
        <f t="shared" si="2"/>
        <v>17297.39</v>
      </c>
      <c r="G24" s="10" t="s">
        <v>34</v>
      </c>
      <c r="H24" s="14"/>
    </row>
    <row r="25" spans="1:8" x14ac:dyDescent="0.3">
      <c r="A25" s="4" t="s">
        <v>46</v>
      </c>
      <c r="B25" s="6">
        <v>43038</v>
      </c>
      <c r="C25" s="4"/>
      <c r="D25" s="14">
        <v>-5858</v>
      </c>
      <c r="E25" s="14">
        <f t="shared" si="2"/>
        <v>11439.39</v>
      </c>
      <c r="H25" s="14">
        <f>SUM(H19:H22)</f>
        <v>9055</v>
      </c>
    </row>
    <row r="26" spans="1:8" x14ac:dyDescent="0.3">
      <c r="A26" s="4" t="s">
        <v>5</v>
      </c>
      <c r="B26" s="6">
        <v>43041</v>
      </c>
      <c r="C26" s="4"/>
      <c r="D26" s="21">
        <v>-70</v>
      </c>
      <c r="E26" s="14">
        <f t="shared" si="2"/>
        <v>11369.39</v>
      </c>
      <c r="G26" s="4" t="s">
        <v>13</v>
      </c>
      <c r="H26" s="14">
        <v>-275.32</v>
      </c>
    </row>
    <row r="27" spans="1:8" x14ac:dyDescent="0.3">
      <c r="A27" s="4" t="s">
        <v>6</v>
      </c>
      <c r="B27" s="6">
        <v>43041</v>
      </c>
      <c r="C27" s="7"/>
      <c r="D27" s="8">
        <v>-2.1</v>
      </c>
      <c r="E27" s="18">
        <f t="shared" si="2"/>
        <v>11367.289999999999</v>
      </c>
      <c r="G27" s="10" t="s">
        <v>14</v>
      </c>
      <c r="H27" s="14"/>
    </row>
    <row r="28" spans="1:8" x14ac:dyDescent="0.3">
      <c r="A28" s="4" t="s">
        <v>47</v>
      </c>
      <c r="B28" s="6">
        <v>43055</v>
      </c>
      <c r="C28" s="4"/>
      <c r="D28" s="14">
        <v>-300</v>
      </c>
      <c r="E28" s="14">
        <f t="shared" si="2"/>
        <v>11067.289999999999</v>
      </c>
      <c r="H28" s="14">
        <f>9055-275.32</f>
        <v>8779.68</v>
      </c>
    </row>
    <row r="29" spans="1:8" x14ac:dyDescent="0.3">
      <c r="A29" s="4" t="s">
        <v>48</v>
      </c>
      <c r="B29" s="6">
        <v>43068</v>
      </c>
      <c r="C29" s="4"/>
      <c r="D29" s="14">
        <v>-500</v>
      </c>
      <c r="E29" s="14">
        <f t="shared" si="2"/>
        <v>10567.289999999999</v>
      </c>
    </row>
    <row r="30" spans="1:8" x14ac:dyDescent="0.3">
      <c r="A30" s="4" t="s">
        <v>49</v>
      </c>
      <c r="B30" s="6">
        <v>43070</v>
      </c>
      <c r="C30" s="4"/>
      <c r="D30" s="14">
        <v>-300</v>
      </c>
      <c r="E30" s="14">
        <f t="shared" si="2"/>
        <v>10267.289999999999</v>
      </c>
      <c r="G30" s="16" t="s">
        <v>16</v>
      </c>
      <c r="H30" s="17"/>
    </row>
    <row r="31" spans="1:8" x14ac:dyDescent="0.3">
      <c r="A31" s="4" t="s">
        <v>5</v>
      </c>
      <c r="B31" s="6">
        <v>43073</v>
      </c>
      <c r="C31" s="4"/>
      <c r="D31" s="21">
        <v>-70</v>
      </c>
      <c r="E31" s="14">
        <f t="shared" si="2"/>
        <v>10197.289999999999</v>
      </c>
      <c r="G31" s="4" t="s">
        <v>66</v>
      </c>
      <c r="H31" s="18">
        <v>540</v>
      </c>
    </row>
    <row r="32" spans="1:8" x14ac:dyDescent="0.3">
      <c r="A32" s="4" t="s">
        <v>6</v>
      </c>
      <c r="B32" s="6">
        <v>43073</v>
      </c>
      <c r="C32" s="7"/>
      <c r="D32" s="8">
        <v>-2.1</v>
      </c>
      <c r="E32" s="18">
        <f t="shared" si="2"/>
        <v>10195.189999999999</v>
      </c>
      <c r="G32" s="4" t="s">
        <v>17</v>
      </c>
      <c r="H32" s="19">
        <v>-21.06</v>
      </c>
    </row>
    <row r="33" spans="1:8" x14ac:dyDescent="0.3">
      <c r="A33" s="4" t="s">
        <v>50</v>
      </c>
      <c r="B33" s="6">
        <v>43073</v>
      </c>
      <c r="C33" s="4"/>
      <c r="D33" s="14">
        <v>-527.52</v>
      </c>
      <c r="E33" s="18">
        <f t="shared" si="2"/>
        <v>9667.6699999999983</v>
      </c>
      <c r="G33" s="4"/>
      <c r="H33" s="4"/>
    </row>
    <row r="34" spans="1:8" x14ac:dyDescent="0.3">
      <c r="A34" s="4" t="s">
        <v>5</v>
      </c>
      <c r="B34" s="6">
        <v>43102</v>
      </c>
      <c r="C34" s="4"/>
      <c r="D34" s="14">
        <v>-70</v>
      </c>
      <c r="E34" s="14">
        <f t="shared" ref="E34:E39" si="3">E33+(C34+D34)</f>
        <v>9597.6699999999983</v>
      </c>
      <c r="G34" s="15"/>
      <c r="H34" s="18">
        <f>SUM(H31:H32)</f>
        <v>518.94000000000005</v>
      </c>
    </row>
    <row r="35" spans="1:8" x14ac:dyDescent="0.3">
      <c r="A35" s="4" t="s">
        <v>6</v>
      </c>
      <c r="B35" s="6">
        <v>43102</v>
      </c>
      <c r="C35" s="4"/>
      <c r="D35" s="14">
        <v>-2.1</v>
      </c>
      <c r="E35" s="14">
        <f t="shared" si="3"/>
        <v>9595.5699999999979</v>
      </c>
      <c r="G35" s="15"/>
      <c r="H35" s="35"/>
    </row>
    <row r="36" spans="1:8" x14ac:dyDescent="0.3">
      <c r="A36" s="4" t="s">
        <v>51</v>
      </c>
      <c r="B36" s="6">
        <v>43109</v>
      </c>
      <c r="C36" s="18">
        <v>374</v>
      </c>
      <c r="D36" s="4"/>
      <c r="E36" s="18">
        <f t="shared" si="3"/>
        <v>9969.5699999999979</v>
      </c>
      <c r="G36" s="16" t="s">
        <v>62</v>
      </c>
      <c r="H36" s="17"/>
    </row>
    <row r="37" spans="1:8" x14ac:dyDescent="0.3">
      <c r="A37" s="4" t="s">
        <v>5</v>
      </c>
      <c r="B37" s="6">
        <v>43133</v>
      </c>
      <c r="C37" s="4"/>
      <c r="D37" s="14">
        <v>-70</v>
      </c>
      <c r="E37" s="14">
        <f t="shared" si="3"/>
        <v>9899.5699999999979</v>
      </c>
      <c r="G37" s="4" t="s">
        <v>63</v>
      </c>
      <c r="H37" s="18">
        <v>210</v>
      </c>
    </row>
    <row r="38" spans="1:8" x14ac:dyDescent="0.3">
      <c r="A38" s="4" t="s">
        <v>6</v>
      </c>
      <c r="B38" s="6">
        <v>43133</v>
      </c>
      <c r="C38" s="4"/>
      <c r="D38" s="14">
        <v>-2.1</v>
      </c>
      <c r="E38" s="14">
        <f t="shared" si="3"/>
        <v>9897.4699999999975</v>
      </c>
      <c r="G38" s="4" t="s">
        <v>17</v>
      </c>
      <c r="H38" s="19">
        <v>-8.19</v>
      </c>
    </row>
    <row r="39" spans="1:8" x14ac:dyDescent="0.3">
      <c r="A39" s="4" t="s">
        <v>52</v>
      </c>
      <c r="B39" s="6">
        <v>43143</v>
      </c>
      <c r="C39" s="4"/>
      <c r="D39" s="14">
        <v>-70</v>
      </c>
      <c r="E39" s="14">
        <f t="shared" si="3"/>
        <v>9827.4699999999975</v>
      </c>
      <c r="G39" s="4"/>
      <c r="H39" s="4"/>
    </row>
    <row r="40" spans="1:8" x14ac:dyDescent="0.3">
      <c r="A40" s="4" t="s">
        <v>5</v>
      </c>
      <c r="B40" s="6">
        <v>43161</v>
      </c>
      <c r="C40" s="4"/>
      <c r="D40" s="14">
        <v>-70</v>
      </c>
      <c r="E40" s="14">
        <f>E39+(C40+D40)</f>
        <v>9757.4699999999975</v>
      </c>
      <c r="G40" s="15"/>
      <c r="H40" s="18">
        <f>SUM(H37:H38)</f>
        <v>201.81</v>
      </c>
    </row>
    <row r="41" spans="1:8" x14ac:dyDescent="0.3">
      <c r="A41" s="4" t="s">
        <v>6</v>
      </c>
      <c r="B41" s="6">
        <v>43161</v>
      </c>
      <c r="C41" s="4"/>
      <c r="D41" s="14">
        <v>-2.1</v>
      </c>
      <c r="E41" s="14">
        <f>E40+(C41+D41)</f>
        <v>9755.3699999999972</v>
      </c>
      <c r="G41" s="15"/>
    </row>
    <row r="42" spans="1:8" x14ac:dyDescent="0.3">
      <c r="A42" s="4" t="s">
        <v>53</v>
      </c>
      <c r="B42" s="6">
        <v>43192</v>
      </c>
      <c r="C42" s="4"/>
      <c r="D42" s="14">
        <v>-756</v>
      </c>
      <c r="E42" s="14">
        <f>E41+(C42+D42)</f>
        <v>8999.3699999999972</v>
      </c>
    </row>
    <row r="43" spans="1:8" x14ac:dyDescent="0.3">
      <c r="A43" s="4" t="s">
        <v>6</v>
      </c>
      <c r="B43" s="6">
        <v>43192</v>
      </c>
      <c r="C43" s="4"/>
      <c r="D43" s="14">
        <v>-22.68</v>
      </c>
      <c r="E43" s="14">
        <f>E42+(C43+D43)</f>
        <v>8976.6899999999969</v>
      </c>
      <c r="G43" s="25" t="s">
        <v>60</v>
      </c>
      <c r="H43" s="24"/>
    </row>
    <row r="44" spans="1:8" x14ac:dyDescent="0.3">
      <c r="A44" s="4" t="s">
        <v>54</v>
      </c>
      <c r="B44" s="6">
        <v>43208</v>
      </c>
      <c r="C44" s="4"/>
      <c r="D44" s="14">
        <v>-195</v>
      </c>
      <c r="E44" s="14">
        <f>E43+(C44+D44)</f>
        <v>8781.6899999999969</v>
      </c>
      <c r="H44" s="14">
        <v>863.46</v>
      </c>
    </row>
    <row r="45" spans="1:8" x14ac:dyDescent="0.3">
      <c r="A45" s="4"/>
      <c r="B45" s="4"/>
      <c r="C45" s="4"/>
      <c r="D45" s="4"/>
      <c r="E45" s="4"/>
      <c r="G45" s="25" t="s">
        <v>61</v>
      </c>
      <c r="H45" s="24"/>
    </row>
    <row r="46" spans="1:8" ht="21" x14ac:dyDescent="0.35">
      <c r="A46" s="28" t="s">
        <v>67</v>
      </c>
      <c r="B46" s="4"/>
      <c r="C46" s="4"/>
      <c r="D46" s="4"/>
      <c r="E46" s="4"/>
      <c r="H46" s="18">
        <v>949.95</v>
      </c>
    </row>
    <row r="47" spans="1:8" x14ac:dyDescent="0.3">
      <c r="A47" s="4"/>
      <c r="B47" s="4"/>
      <c r="C47" s="4"/>
      <c r="D47" s="4"/>
      <c r="E47" s="4"/>
      <c r="G47" s="25" t="s">
        <v>64</v>
      </c>
      <c r="H47" s="24"/>
    </row>
    <row r="48" spans="1:8" x14ac:dyDescent="0.3">
      <c r="A48" s="4"/>
      <c r="B48" s="4"/>
      <c r="C48" s="4"/>
      <c r="D48" s="4"/>
      <c r="E48" s="4"/>
      <c r="H48" s="14">
        <v>1007.61</v>
      </c>
    </row>
    <row r="49" spans="1:5" x14ac:dyDescent="0.3">
      <c r="A49" s="4"/>
      <c r="B49" s="4"/>
      <c r="C49" s="4"/>
      <c r="D49" s="4"/>
      <c r="E49" s="4"/>
    </row>
    <row r="50" spans="1:5" x14ac:dyDescent="0.3">
      <c r="A50" s="4"/>
      <c r="B50" s="4"/>
      <c r="C50" s="4"/>
      <c r="D50" s="4"/>
      <c r="E50" s="4"/>
    </row>
    <row r="51" spans="1:5" x14ac:dyDescent="0.3">
      <c r="A51" s="4"/>
      <c r="B51" s="4"/>
      <c r="C51" s="4"/>
      <c r="D51" s="4"/>
      <c r="E51" s="4"/>
    </row>
    <row r="52" spans="1:5" x14ac:dyDescent="0.3">
      <c r="A52" s="4"/>
      <c r="B52" s="4"/>
      <c r="C52" s="4"/>
      <c r="D52" s="4"/>
      <c r="E52" s="4"/>
    </row>
    <row r="53" spans="1:5" x14ac:dyDescent="0.3">
      <c r="A53" s="4"/>
      <c r="B53" s="4"/>
      <c r="C53" s="4"/>
      <c r="D53" s="4"/>
      <c r="E53" s="4"/>
    </row>
    <row r="54" spans="1:5" x14ac:dyDescent="0.3">
      <c r="A54" s="4"/>
      <c r="B54" s="4"/>
      <c r="C54" s="4"/>
      <c r="D54" s="4"/>
      <c r="E54" s="4"/>
    </row>
    <row r="55" spans="1:5" x14ac:dyDescent="0.3">
      <c r="A55" s="4"/>
      <c r="B55" s="4"/>
      <c r="C55" s="4"/>
      <c r="D55" s="4"/>
      <c r="E55" s="4"/>
    </row>
    <row r="56" spans="1:5" x14ac:dyDescent="0.3">
      <c r="A56" s="4"/>
      <c r="B56" s="4"/>
      <c r="C56" s="4"/>
      <c r="D56" s="4"/>
      <c r="E56" s="4"/>
    </row>
    <row r="57" spans="1:5" x14ac:dyDescent="0.3">
      <c r="A57" s="4"/>
      <c r="B57" s="4"/>
      <c r="C57" s="4"/>
      <c r="D57" s="4"/>
      <c r="E57" s="4"/>
    </row>
    <row r="58" spans="1:5" x14ac:dyDescent="0.3">
      <c r="A58" s="4"/>
      <c r="B58" s="4"/>
      <c r="C58" s="4"/>
      <c r="D58" s="4"/>
      <c r="E58" s="4"/>
    </row>
    <row r="59" spans="1:5" x14ac:dyDescent="0.3">
      <c r="A59" s="4"/>
      <c r="B59" s="4"/>
      <c r="C59" s="4"/>
      <c r="D59" s="4"/>
      <c r="E59" s="4"/>
    </row>
    <row r="60" spans="1:5" x14ac:dyDescent="0.3">
      <c r="A60" s="4"/>
      <c r="B60" s="4"/>
      <c r="C60" s="4"/>
      <c r="D60" s="4"/>
      <c r="E60" s="4"/>
    </row>
  </sheetData>
  <mergeCells count="1">
    <mergeCell ref="A1:E1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topLeftCell="A13" zoomScaleNormal="100" workbookViewId="0">
      <selection activeCell="A28" sqref="A28"/>
    </sheetView>
  </sheetViews>
  <sheetFormatPr defaultRowHeight="15" x14ac:dyDescent="0.25"/>
  <cols>
    <col min="1" max="1" width="61.42578125" customWidth="1"/>
    <col min="2" max="2" width="14" customWidth="1"/>
    <col min="3" max="3" width="12.28515625" customWidth="1"/>
    <col min="4" max="4" width="11.85546875" customWidth="1"/>
    <col min="5" max="5" width="11.7109375" customWidth="1"/>
    <col min="7" max="7" width="58.85546875" customWidth="1"/>
    <col min="8" max="8" width="19.42578125" customWidth="1"/>
  </cols>
  <sheetData>
    <row r="1" spans="1:8" ht="18.75" x14ac:dyDescent="0.3">
      <c r="A1" s="70" t="s">
        <v>55</v>
      </c>
      <c r="B1" s="70"/>
      <c r="C1" s="70"/>
      <c r="D1" s="70"/>
      <c r="E1" s="70"/>
      <c r="G1" s="26" t="s">
        <v>59</v>
      </c>
      <c r="H1" s="3"/>
    </row>
    <row r="2" spans="1:8" ht="33" customHeight="1" x14ac:dyDescent="0.3">
      <c r="A2" s="36" t="s">
        <v>0</v>
      </c>
      <c r="B2" s="37" t="s">
        <v>1</v>
      </c>
      <c r="C2" s="38" t="s">
        <v>2</v>
      </c>
      <c r="D2" s="39" t="s">
        <v>3</v>
      </c>
      <c r="E2" s="38" t="s">
        <v>4</v>
      </c>
      <c r="G2" s="29" t="s">
        <v>27</v>
      </c>
      <c r="H2" s="32"/>
    </row>
    <row r="3" spans="1:8" ht="15.75" x14ac:dyDescent="0.25">
      <c r="A3" s="29" t="s">
        <v>56</v>
      </c>
      <c r="B3" s="30">
        <v>43220</v>
      </c>
      <c r="C3" s="29"/>
      <c r="D3" s="29"/>
      <c r="E3" s="31">
        <v>8781.69</v>
      </c>
      <c r="G3" s="29" t="s">
        <v>75</v>
      </c>
      <c r="H3" s="44">
        <v>7279.2</v>
      </c>
    </row>
    <row r="4" spans="1:8" ht="15.75" x14ac:dyDescent="0.25">
      <c r="A4" s="29" t="s">
        <v>57</v>
      </c>
      <c r="B4" s="30">
        <v>43222</v>
      </c>
      <c r="C4" s="29"/>
      <c r="D4" s="32">
        <v>-108.39</v>
      </c>
      <c r="E4" s="31">
        <f t="shared" ref="E4:E15" si="0">E3+(C4+D4)</f>
        <v>8673.3000000000011</v>
      </c>
      <c r="G4" s="29" t="s">
        <v>77</v>
      </c>
      <c r="H4" s="32">
        <v>5371.39</v>
      </c>
    </row>
    <row r="5" spans="1:8" ht="15.75" x14ac:dyDescent="0.25">
      <c r="A5" s="29" t="s">
        <v>68</v>
      </c>
      <c r="B5" s="30">
        <v>43243</v>
      </c>
      <c r="C5" s="29"/>
      <c r="D5" s="32">
        <v>-360</v>
      </c>
      <c r="E5" s="31">
        <f t="shared" si="0"/>
        <v>8313.3000000000011</v>
      </c>
      <c r="G5" s="45" t="s">
        <v>76</v>
      </c>
      <c r="H5" s="46">
        <f>SUM(H2:H4)</f>
        <v>12650.59</v>
      </c>
    </row>
    <row r="6" spans="1:8" ht="15.75" x14ac:dyDescent="0.25">
      <c r="A6" s="29" t="s">
        <v>70</v>
      </c>
      <c r="B6" s="30">
        <v>43314</v>
      </c>
      <c r="C6" s="29"/>
      <c r="D6" s="32">
        <v>-2100</v>
      </c>
      <c r="E6" s="31">
        <f t="shared" si="0"/>
        <v>6213.3000000000011</v>
      </c>
      <c r="G6" s="29" t="s">
        <v>24</v>
      </c>
      <c r="H6" s="44">
        <v>-72.069999999999993</v>
      </c>
    </row>
    <row r="7" spans="1:8" ht="15.75" x14ac:dyDescent="0.25">
      <c r="A7" s="29" t="s">
        <v>79</v>
      </c>
      <c r="B7" s="30">
        <v>43381</v>
      </c>
      <c r="C7" s="50">
        <v>11000</v>
      </c>
      <c r="D7" s="29"/>
      <c r="E7" s="31">
        <f t="shared" si="0"/>
        <v>17213.300000000003</v>
      </c>
      <c r="G7" s="29" t="s">
        <v>7</v>
      </c>
      <c r="H7" s="44">
        <v>-2226</v>
      </c>
    </row>
    <row r="8" spans="1:8" ht="15.75" x14ac:dyDescent="0.25">
      <c r="A8" s="29" t="s">
        <v>24</v>
      </c>
      <c r="B8" s="30">
        <v>43385</v>
      </c>
      <c r="C8" s="29"/>
      <c r="D8" s="32">
        <v>-72.069999999999993</v>
      </c>
      <c r="E8" s="31">
        <f t="shared" si="0"/>
        <v>17141.230000000003</v>
      </c>
      <c r="G8" s="29" t="s">
        <v>8</v>
      </c>
      <c r="H8" s="44">
        <v>-900</v>
      </c>
    </row>
    <row r="9" spans="1:8" ht="15.75" x14ac:dyDescent="0.25">
      <c r="A9" s="29" t="s">
        <v>7</v>
      </c>
      <c r="B9" s="30">
        <v>43388</v>
      </c>
      <c r="C9" s="29"/>
      <c r="D9" s="32">
        <v>-2226</v>
      </c>
      <c r="E9" s="31">
        <f t="shared" si="0"/>
        <v>14915.230000000003</v>
      </c>
      <c r="G9" s="29" t="s">
        <v>54</v>
      </c>
      <c r="H9" s="32">
        <v>-195</v>
      </c>
    </row>
    <row r="10" spans="1:8" ht="15.75" x14ac:dyDescent="0.25">
      <c r="A10" s="29" t="s">
        <v>89</v>
      </c>
      <c r="B10" s="30">
        <v>43389</v>
      </c>
      <c r="C10" s="29"/>
      <c r="D10" s="32">
        <v>-34.97</v>
      </c>
      <c r="E10" s="31">
        <f t="shared" si="0"/>
        <v>14880.260000000004</v>
      </c>
      <c r="G10" s="29" t="s">
        <v>87</v>
      </c>
      <c r="H10" s="32">
        <v>-209.66</v>
      </c>
    </row>
    <row r="11" spans="1:8" ht="15.75" x14ac:dyDescent="0.25">
      <c r="A11" s="29" t="s">
        <v>90</v>
      </c>
      <c r="B11" s="30">
        <v>43392</v>
      </c>
      <c r="C11" s="29"/>
      <c r="D11" s="32">
        <v>-209.66</v>
      </c>
      <c r="E11" s="31">
        <f t="shared" si="0"/>
        <v>14670.600000000004</v>
      </c>
      <c r="G11" s="29" t="s">
        <v>88</v>
      </c>
      <c r="H11" s="32">
        <v>-34.97</v>
      </c>
    </row>
    <row r="12" spans="1:8" ht="15.75" x14ac:dyDescent="0.25">
      <c r="A12" s="29" t="s">
        <v>91</v>
      </c>
      <c r="B12" s="30">
        <v>43392</v>
      </c>
      <c r="C12" s="29"/>
      <c r="D12" s="32">
        <v>-300</v>
      </c>
      <c r="E12" s="31">
        <f t="shared" si="0"/>
        <v>14370.600000000004</v>
      </c>
      <c r="G12" s="29" t="s">
        <v>38</v>
      </c>
      <c r="H12" s="44">
        <v>-728.43</v>
      </c>
    </row>
    <row r="13" spans="1:8" ht="15.75" x14ac:dyDescent="0.25">
      <c r="A13" s="29" t="s">
        <v>92</v>
      </c>
      <c r="B13" s="30">
        <v>43392</v>
      </c>
      <c r="C13" s="29"/>
      <c r="D13" s="32">
        <v>-300</v>
      </c>
      <c r="E13" s="31">
        <f t="shared" si="0"/>
        <v>14070.600000000004</v>
      </c>
      <c r="G13" s="29" t="s">
        <v>96</v>
      </c>
      <c r="H13" s="44">
        <v>-1990.25</v>
      </c>
    </row>
    <row r="14" spans="1:8" ht="15.75" x14ac:dyDescent="0.25">
      <c r="A14" s="29" t="s">
        <v>94</v>
      </c>
      <c r="B14" s="30">
        <v>43395</v>
      </c>
      <c r="C14" s="29"/>
      <c r="D14" s="32">
        <v>-728.43</v>
      </c>
      <c r="E14" s="31">
        <f t="shared" si="0"/>
        <v>13342.170000000004</v>
      </c>
      <c r="G14" s="29" t="s">
        <v>93</v>
      </c>
      <c r="H14" s="44">
        <v>-60</v>
      </c>
    </row>
    <row r="15" spans="1:8" ht="15.75" x14ac:dyDescent="0.25">
      <c r="A15" s="29" t="s">
        <v>79</v>
      </c>
      <c r="B15" s="30">
        <v>43396</v>
      </c>
      <c r="C15" s="31">
        <v>2500</v>
      </c>
      <c r="D15" s="32"/>
      <c r="E15" s="31">
        <f t="shared" si="0"/>
        <v>15842.170000000004</v>
      </c>
      <c r="G15" s="29" t="s">
        <v>78</v>
      </c>
      <c r="H15" s="44">
        <v>-728.43</v>
      </c>
    </row>
    <row r="16" spans="1:8" ht="15.75" x14ac:dyDescent="0.25">
      <c r="A16" s="29" t="s">
        <v>95</v>
      </c>
      <c r="B16" s="30">
        <v>43398</v>
      </c>
      <c r="C16" s="29"/>
      <c r="D16" s="32">
        <v>-1990.25</v>
      </c>
      <c r="E16" s="31">
        <f t="shared" ref="E16:E22" si="1">E15+(C16+D16)</f>
        <v>13851.920000000004</v>
      </c>
      <c r="G16" s="29" t="s">
        <v>30</v>
      </c>
      <c r="H16" s="44">
        <f>SUM(H6:H15)</f>
        <v>-7144.81</v>
      </c>
    </row>
    <row r="17" spans="1:8" ht="15.75" x14ac:dyDescent="0.25">
      <c r="A17" s="29" t="s">
        <v>93</v>
      </c>
      <c r="B17" s="30">
        <v>43399</v>
      </c>
      <c r="C17" s="29"/>
      <c r="D17" s="32">
        <v>-60</v>
      </c>
      <c r="E17" s="31">
        <f t="shared" si="1"/>
        <v>13791.920000000004</v>
      </c>
      <c r="G17" s="45" t="s">
        <v>10</v>
      </c>
      <c r="H17" s="47">
        <f>SUM(H16,H5)</f>
        <v>5505.78</v>
      </c>
    </row>
    <row r="18" spans="1:8" ht="15.75" x14ac:dyDescent="0.25">
      <c r="A18" s="29" t="s">
        <v>97</v>
      </c>
      <c r="B18" s="30">
        <v>43410</v>
      </c>
      <c r="C18" s="29"/>
      <c r="D18" s="32">
        <v>-750</v>
      </c>
      <c r="E18" s="31">
        <f t="shared" si="1"/>
        <v>13041.920000000004</v>
      </c>
      <c r="G18" s="27"/>
      <c r="H18" s="27"/>
    </row>
    <row r="19" spans="1:8" ht="15.75" x14ac:dyDescent="0.25">
      <c r="A19" s="29" t="s">
        <v>99</v>
      </c>
      <c r="B19" s="30">
        <v>43419</v>
      </c>
      <c r="C19" s="29"/>
      <c r="D19" s="32">
        <v>-1.42</v>
      </c>
      <c r="E19" s="31">
        <f t="shared" si="1"/>
        <v>13040.500000000004</v>
      </c>
      <c r="G19" s="27"/>
      <c r="H19" s="27"/>
    </row>
    <row r="20" spans="1:8" ht="15.75" x14ac:dyDescent="0.25">
      <c r="A20" s="29" t="s">
        <v>100</v>
      </c>
      <c r="B20" s="30">
        <v>43425</v>
      </c>
      <c r="C20" s="29"/>
      <c r="D20" s="32">
        <v>-300</v>
      </c>
      <c r="E20" s="31">
        <f t="shared" si="1"/>
        <v>12740.500000000004</v>
      </c>
    </row>
    <row r="21" spans="1:8" ht="15.75" x14ac:dyDescent="0.25">
      <c r="A21" s="29" t="s">
        <v>101</v>
      </c>
      <c r="B21" s="30">
        <v>43427</v>
      </c>
      <c r="C21" s="29"/>
      <c r="D21" s="32">
        <v>-35</v>
      </c>
      <c r="E21" s="31">
        <f t="shared" si="1"/>
        <v>12705.500000000004</v>
      </c>
    </row>
    <row r="22" spans="1:8" ht="18.75" x14ac:dyDescent="0.3">
      <c r="A22" s="29" t="s">
        <v>99</v>
      </c>
      <c r="B22" s="30">
        <v>43445</v>
      </c>
      <c r="C22" s="29"/>
      <c r="D22" s="32">
        <v>-1.42</v>
      </c>
      <c r="E22" s="31">
        <f t="shared" si="1"/>
        <v>12704.080000000004</v>
      </c>
      <c r="G22" s="11" t="s">
        <v>11</v>
      </c>
      <c r="H22" s="12"/>
    </row>
    <row r="23" spans="1:8" ht="15.75" x14ac:dyDescent="0.25">
      <c r="A23" s="29" t="s">
        <v>106</v>
      </c>
      <c r="B23" s="30">
        <v>43474</v>
      </c>
      <c r="C23" s="31">
        <v>500</v>
      </c>
      <c r="D23" s="55"/>
      <c r="E23" s="31">
        <f t="shared" ref="E23:E28" si="2">E22+(C23+D23)</f>
        <v>13204.080000000004</v>
      </c>
      <c r="G23" s="41" t="s">
        <v>73</v>
      </c>
      <c r="H23" s="31"/>
    </row>
    <row r="24" spans="1:8" ht="15.75" x14ac:dyDescent="0.25">
      <c r="A24" s="29" t="s">
        <v>107</v>
      </c>
      <c r="B24" s="30">
        <v>43488</v>
      </c>
      <c r="C24" s="56"/>
      <c r="D24" s="32">
        <v>-101.44</v>
      </c>
      <c r="E24" s="31">
        <f t="shared" si="2"/>
        <v>13102.640000000003</v>
      </c>
      <c r="G24" s="29" t="s">
        <v>72</v>
      </c>
      <c r="H24" s="31">
        <v>2000</v>
      </c>
    </row>
    <row r="25" spans="1:8" ht="15.75" x14ac:dyDescent="0.25">
      <c r="A25" s="29" t="s">
        <v>108</v>
      </c>
      <c r="B25" s="30">
        <v>43493</v>
      </c>
      <c r="C25" s="31">
        <v>393</v>
      </c>
      <c r="D25" s="57"/>
      <c r="E25" s="31">
        <f t="shared" si="2"/>
        <v>13495.640000000003</v>
      </c>
      <c r="G25" s="40" t="s">
        <v>81</v>
      </c>
      <c r="H25" s="31">
        <v>4000</v>
      </c>
    </row>
    <row r="26" spans="1:8" ht="15.75" x14ac:dyDescent="0.25">
      <c r="A26" s="29" t="s">
        <v>109</v>
      </c>
      <c r="B26" s="30">
        <v>43502</v>
      </c>
      <c r="C26" s="56"/>
      <c r="D26" s="32">
        <v>-15.99</v>
      </c>
      <c r="E26" s="31">
        <f t="shared" si="2"/>
        <v>13479.650000000003</v>
      </c>
      <c r="G26" s="40" t="s">
        <v>86</v>
      </c>
      <c r="H26" s="31">
        <v>1500</v>
      </c>
    </row>
    <row r="27" spans="1:8" ht="15.75" x14ac:dyDescent="0.25">
      <c r="A27" s="29" t="s">
        <v>110</v>
      </c>
      <c r="B27" s="30">
        <v>43502</v>
      </c>
      <c r="C27" s="56"/>
      <c r="D27" s="32">
        <v>-1.65</v>
      </c>
      <c r="E27" s="31">
        <f t="shared" si="2"/>
        <v>13478.000000000004</v>
      </c>
      <c r="G27" s="41" t="s">
        <v>74</v>
      </c>
      <c r="H27" s="43">
        <f>SUM(H24:H26)</f>
        <v>7500</v>
      </c>
    </row>
    <row r="28" spans="1:8" ht="15.75" x14ac:dyDescent="0.25">
      <c r="A28" s="29" t="s">
        <v>111</v>
      </c>
      <c r="B28" s="30">
        <v>43507</v>
      </c>
      <c r="C28" s="55"/>
      <c r="D28" s="32">
        <v>-70</v>
      </c>
      <c r="E28" s="31">
        <f t="shared" si="2"/>
        <v>13408.000000000004</v>
      </c>
      <c r="G28" s="29"/>
      <c r="H28" s="31"/>
    </row>
    <row r="29" spans="1:8" ht="15.75" x14ac:dyDescent="0.25">
      <c r="A29" s="29" t="s">
        <v>112</v>
      </c>
      <c r="B29" s="30">
        <v>43507</v>
      </c>
      <c r="C29" s="29"/>
      <c r="D29" s="32">
        <v>-500</v>
      </c>
      <c r="E29" s="31">
        <f t="shared" ref="E29:E34" si="3">E28+(C29+D29)</f>
        <v>12908.000000000004</v>
      </c>
      <c r="G29" s="29" t="s">
        <v>84</v>
      </c>
      <c r="H29" s="31">
        <v>3150</v>
      </c>
    </row>
    <row r="30" spans="1:8" ht="15.75" x14ac:dyDescent="0.25">
      <c r="A30" s="29" t="s">
        <v>113</v>
      </c>
      <c r="B30" s="30">
        <v>43508</v>
      </c>
      <c r="C30" s="29"/>
      <c r="D30" s="32">
        <v>-500</v>
      </c>
      <c r="E30" s="31">
        <f t="shared" si="3"/>
        <v>12408.000000000004</v>
      </c>
      <c r="G30" s="29" t="s">
        <v>83</v>
      </c>
      <c r="H30" s="31">
        <v>990</v>
      </c>
    </row>
    <row r="31" spans="1:8" ht="15.75" x14ac:dyDescent="0.25">
      <c r="A31" s="29" t="s">
        <v>114</v>
      </c>
      <c r="B31" s="30">
        <v>43509</v>
      </c>
      <c r="C31" s="29"/>
      <c r="D31" s="32">
        <v>-500</v>
      </c>
      <c r="E31" s="31">
        <f t="shared" si="3"/>
        <v>11908.000000000004</v>
      </c>
      <c r="G31" s="29" t="s">
        <v>82</v>
      </c>
      <c r="H31" s="31">
        <v>1275</v>
      </c>
    </row>
    <row r="32" spans="1:8" ht="15.75" x14ac:dyDescent="0.25">
      <c r="A32" s="29" t="s">
        <v>115</v>
      </c>
      <c r="B32" s="30">
        <v>43557</v>
      </c>
      <c r="C32" s="29"/>
      <c r="D32" s="32">
        <v>-972</v>
      </c>
      <c r="E32" s="31">
        <f t="shared" si="3"/>
        <v>10936.000000000004</v>
      </c>
      <c r="G32" s="29" t="s">
        <v>85</v>
      </c>
      <c r="H32" s="31">
        <v>140</v>
      </c>
    </row>
    <row r="33" spans="1:8" ht="15.75" x14ac:dyDescent="0.25">
      <c r="A33" s="29" t="s">
        <v>116</v>
      </c>
      <c r="B33" s="30">
        <v>43557</v>
      </c>
      <c r="C33" s="29"/>
      <c r="D33" s="32">
        <v>-29.16</v>
      </c>
      <c r="E33" s="31">
        <f t="shared" si="3"/>
        <v>10906.840000000004</v>
      </c>
      <c r="G33" s="29" t="s">
        <v>21</v>
      </c>
      <c r="H33" s="42" t="s">
        <v>22</v>
      </c>
    </row>
    <row r="34" spans="1:8" ht="15.75" x14ac:dyDescent="0.25">
      <c r="A34" s="29" t="s">
        <v>57</v>
      </c>
      <c r="B34" s="30">
        <v>43595</v>
      </c>
      <c r="C34" s="29"/>
      <c r="D34" s="32">
        <v>-183.5</v>
      </c>
      <c r="E34" s="31">
        <f t="shared" si="3"/>
        <v>10723.340000000004</v>
      </c>
      <c r="G34" s="41" t="s">
        <v>69</v>
      </c>
      <c r="H34" s="43">
        <f>SUM(H29, H30, H31, H32)</f>
        <v>5555</v>
      </c>
    </row>
    <row r="35" spans="1:8" ht="15.75" x14ac:dyDescent="0.25">
      <c r="A35" s="29" t="s">
        <v>121</v>
      </c>
      <c r="B35" s="30">
        <v>43605</v>
      </c>
      <c r="C35" s="29"/>
      <c r="D35" s="32">
        <v>-384</v>
      </c>
      <c r="E35" s="31">
        <f>E34+(C35+D35)</f>
        <v>10339.340000000004</v>
      </c>
      <c r="G35" s="29"/>
      <c r="H35" s="31"/>
    </row>
    <row r="36" spans="1:8" ht="15.75" x14ac:dyDescent="0.25">
      <c r="B36" s="29"/>
      <c r="C36" s="29"/>
      <c r="D36" s="29"/>
      <c r="E36" s="31"/>
      <c r="G36" s="41" t="s">
        <v>71</v>
      </c>
      <c r="H36" s="43">
        <f>SUM(H27,H34)</f>
        <v>13055</v>
      </c>
    </row>
    <row r="37" spans="1:8" ht="15.75" x14ac:dyDescent="0.25">
      <c r="A37" s="29"/>
      <c r="B37" s="29"/>
      <c r="C37" s="29"/>
      <c r="D37" s="29"/>
      <c r="E37" s="31"/>
      <c r="G37" s="29" t="s">
        <v>13</v>
      </c>
      <c r="H37" s="32">
        <v>-404.41</v>
      </c>
    </row>
    <row r="38" spans="1:8" ht="21" x14ac:dyDescent="0.35">
      <c r="A38" s="28" t="s">
        <v>122</v>
      </c>
      <c r="B38" s="29"/>
      <c r="C38" s="29"/>
      <c r="D38" s="29"/>
      <c r="E38" s="31"/>
      <c r="G38" s="29"/>
      <c r="H38" s="43">
        <f>SUM(H36:H37)</f>
        <v>12650.59</v>
      </c>
    </row>
    <row r="39" spans="1:8" ht="15.75" x14ac:dyDescent="0.25">
      <c r="A39" s="29"/>
      <c r="B39" s="29"/>
      <c r="C39" s="29"/>
      <c r="D39" s="29"/>
      <c r="E39" s="31"/>
    </row>
    <row r="41" spans="1:8" ht="18.75" x14ac:dyDescent="0.3">
      <c r="G41" s="16" t="s">
        <v>98</v>
      </c>
      <c r="H41" s="33"/>
    </row>
    <row r="42" spans="1:8" ht="15.75" x14ac:dyDescent="0.25">
      <c r="G42" s="29" t="s">
        <v>117</v>
      </c>
      <c r="H42" s="31">
        <v>720</v>
      </c>
    </row>
    <row r="43" spans="1:8" ht="15.75" x14ac:dyDescent="0.25">
      <c r="G43" s="27"/>
      <c r="H43" s="32">
        <v>-28.08</v>
      </c>
    </row>
    <row r="44" spans="1:8" ht="15.75" x14ac:dyDescent="0.25">
      <c r="G44" s="34"/>
      <c r="H44" s="43">
        <f>SUM(H42:H43)</f>
        <v>691.92</v>
      </c>
    </row>
    <row r="46" spans="1:8" ht="18.75" x14ac:dyDescent="0.3">
      <c r="G46" s="16" t="s">
        <v>105</v>
      </c>
      <c r="H46" s="33"/>
    </row>
    <row r="47" spans="1:8" ht="15.75" x14ac:dyDescent="0.25">
      <c r="G47" s="51"/>
      <c r="H47" s="43">
        <v>569.23</v>
      </c>
    </row>
    <row r="49" spans="7:8" ht="18.75" x14ac:dyDescent="0.3">
      <c r="G49" s="54" t="s">
        <v>104</v>
      </c>
      <c r="H49" s="25"/>
    </row>
    <row r="51" spans="7:8" ht="15.75" x14ac:dyDescent="0.25">
      <c r="G51" s="52" t="s">
        <v>102</v>
      </c>
      <c r="H51" s="53">
        <v>200</v>
      </c>
    </row>
    <row r="52" spans="7:8" ht="15.75" x14ac:dyDescent="0.25">
      <c r="G52" t="s">
        <v>103</v>
      </c>
      <c r="H52" s="53">
        <v>0</v>
      </c>
    </row>
    <row r="53" spans="7:8" ht="15.75" x14ac:dyDescent="0.25">
      <c r="G53" s="52" t="s">
        <v>80</v>
      </c>
      <c r="H53" s="53">
        <f>SUM(H51:H52)</f>
        <v>200</v>
      </c>
    </row>
  </sheetData>
  <mergeCells count="1">
    <mergeCell ref="A1:E1"/>
  </mergeCells>
  <pageMargins left="0.7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935F0-198B-4DA6-90D3-22C9E3BBCA4A}">
  <dimension ref="A1:J50"/>
  <sheetViews>
    <sheetView tabSelected="1" topLeftCell="A25" zoomScaleNormal="100" workbookViewId="0">
      <selection activeCell="J41" sqref="J41"/>
    </sheetView>
  </sheetViews>
  <sheetFormatPr defaultRowHeight="15" x14ac:dyDescent="0.25"/>
  <cols>
    <col min="1" max="1" width="41.85546875" customWidth="1"/>
    <col min="2" max="2" width="13.7109375" customWidth="1"/>
    <col min="3" max="3" width="10.140625" bestFit="1" customWidth="1"/>
    <col min="4" max="4" width="11.7109375" customWidth="1"/>
    <col min="5" max="5" width="12" customWidth="1"/>
    <col min="6" max="6" width="4.7109375" customWidth="1"/>
    <col min="7" max="7" width="50.7109375" customWidth="1"/>
    <col min="8" max="8" width="12" customWidth="1"/>
  </cols>
  <sheetData>
    <row r="1" spans="1:10" ht="18.75" x14ac:dyDescent="0.3">
      <c r="A1" s="70" t="s">
        <v>118</v>
      </c>
      <c r="B1" s="70"/>
      <c r="C1" s="70"/>
      <c r="D1" s="70"/>
      <c r="E1" s="70"/>
      <c r="G1" s="71" t="s">
        <v>119</v>
      </c>
      <c r="H1" s="72"/>
    </row>
    <row r="2" spans="1:10" ht="34.5" customHeight="1" x14ac:dyDescent="0.3">
      <c r="A2" s="36" t="s">
        <v>0</v>
      </c>
      <c r="B2" s="37" t="s">
        <v>1</v>
      </c>
      <c r="C2" s="38" t="s">
        <v>2</v>
      </c>
      <c r="D2" s="39" t="s">
        <v>3</v>
      </c>
      <c r="E2" s="38" t="s">
        <v>4</v>
      </c>
      <c r="G2" s="29" t="s">
        <v>27</v>
      </c>
      <c r="H2" s="32"/>
    </row>
    <row r="3" spans="1:10" ht="15.75" x14ac:dyDescent="0.25">
      <c r="A3" s="29" t="s">
        <v>120</v>
      </c>
      <c r="B3" s="61"/>
      <c r="C3" s="58"/>
      <c r="D3" s="32"/>
      <c r="E3" s="58">
        <v>10339.34</v>
      </c>
      <c r="G3" s="29" t="s">
        <v>75</v>
      </c>
      <c r="H3" s="59">
        <v>7043.4</v>
      </c>
    </row>
    <row r="4" spans="1:10" ht="15.75" x14ac:dyDescent="0.25">
      <c r="A4" s="29" t="s">
        <v>124</v>
      </c>
      <c r="B4" s="61">
        <v>43636</v>
      </c>
      <c r="C4" s="58">
        <v>30</v>
      </c>
      <c r="D4" s="32"/>
      <c r="E4" s="58">
        <f t="shared" ref="E4:E9" si="0">E3+(C4+D4)</f>
        <v>10369.34</v>
      </c>
      <c r="G4" s="29" t="s">
        <v>134</v>
      </c>
      <c r="H4" s="59">
        <v>879</v>
      </c>
    </row>
    <row r="5" spans="1:10" ht="15.75" x14ac:dyDescent="0.25">
      <c r="A5" s="29" t="s">
        <v>125</v>
      </c>
      <c r="B5" s="61">
        <v>43640</v>
      </c>
      <c r="C5" s="58"/>
      <c r="D5" s="32">
        <v>-105.85</v>
      </c>
      <c r="E5" s="58">
        <f t="shared" si="0"/>
        <v>10263.49</v>
      </c>
      <c r="G5" s="29" t="s">
        <v>143</v>
      </c>
      <c r="H5" s="59">
        <v>28.52</v>
      </c>
    </row>
    <row r="6" spans="1:10" ht="15.75" x14ac:dyDescent="0.25">
      <c r="A6" s="29" t="s">
        <v>126</v>
      </c>
      <c r="B6" s="61">
        <v>43655</v>
      </c>
      <c r="C6" s="58">
        <v>2000</v>
      </c>
      <c r="D6" s="32"/>
      <c r="E6" s="58">
        <f t="shared" si="0"/>
        <v>12263.49</v>
      </c>
      <c r="G6" s="29" t="s">
        <v>77</v>
      </c>
      <c r="H6" s="59">
        <v>5855.76</v>
      </c>
    </row>
    <row r="7" spans="1:10" ht="15.75" x14ac:dyDescent="0.25">
      <c r="A7" s="29" t="s">
        <v>127</v>
      </c>
      <c r="B7" s="61">
        <v>43706</v>
      </c>
      <c r="C7" s="58"/>
      <c r="D7" s="32">
        <v>-400</v>
      </c>
      <c r="E7" s="58">
        <f t="shared" si="0"/>
        <v>11863.49</v>
      </c>
      <c r="G7" s="45" t="s">
        <v>76</v>
      </c>
      <c r="H7" s="63">
        <f>SUM(H3:H6)</f>
        <v>13806.68</v>
      </c>
    </row>
    <row r="8" spans="1:10" ht="15.75" x14ac:dyDescent="0.25">
      <c r="A8" s="29" t="s">
        <v>147</v>
      </c>
      <c r="B8" s="61">
        <v>43711</v>
      </c>
      <c r="C8" s="58"/>
      <c r="D8" s="32">
        <v>-0.28000000000000003</v>
      </c>
      <c r="E8" s="58">
        <f t="shared" si="0"/>
        <v>11863.21</v>
      </c>
      <c r="G8" s="29"/>
      <c r="H8" s="59"/>
      <c r="J8" s="68"/>
    </row>
    <row r="9" spans="1:10" ht="15.75" x14ac:dyDescent="0.25">
      <c r="A9" s="29" t="s">
        <v>128</v>
      </c>
      <c r="B9" s="61">
        <v>43714</v>
      </c>
      <c r="C9" s="58">
        <v>35</v>
      </c>
      <c r="D9" s="32"/>
      <c r="E9" s="58">
        <f t="shared" si="0"/>
        <v>11898.21</v>
      </c>
      <c r="G9" s="29" t="s">
        <v>133</v>
      </c>
      <c r="H9" s="62">
        <v>-163.66999999999999</v>
      </c>
      <c r="J9" s="68"/>
    </row>
    <row r="10" spans="1:10" ht="15.75" x14ac:dyDescent="0.25">
      <c r="A10" s="29" t="s">
        <v>144</v>
      </c>
      <c r="B10" s="61">
        <v>43719</v>
      </c>
      <c r="C10" s="58">
        <v>6000</v>
      </c>
      <c r="D10" s="32"/>
      <c r="E10" s="58">
        <f t="shared" ref="E10:E19" si="1">E9+(C10+D10)</f>
        <v>17898.21</v>
      </c>
      <c r="G10" s="27" t="s">
        <v>129</v>
      </c>
      <c r="H10" s="62">
        <v>-3020.06</v>
      </c>
      <c r="J10" s="68"/>
    </row>
    <row r="11" spans="1:10" ht="15" customHeight="1" x14ac:dyDescent="0.25">
      <c r="A11" s="29" t="s">
        <v>145</v>
      </c>
      <c r="B11" s="61">
        <v>43721</v>
      </c>
      <c r="C11" s="58"/>
      <c r="D11" s="32">
        <v>-250</v>
      </c>
      <c r="E11" s="58">
        <f t="shared" si="1"/>
        <v>17648.21</v>
      </c>
      <c r="G11" s="29" t="s">
        <v>149</v>
      </c>
      <c r="H11" s="62">
        <v>-3892.4</v>
      </c>
      <c r="J11" s="68"/>
    </row>
    <row r="12" spans="1:10" ht="15.75" x14ac:dyDescent="0.25">
      <c r="A12" s="29" t="s">
        <v>144</v>
      </c>
      <c r="B12" s="61">
        <v>43734</v>
      </c>
      <c r="C12" s="58">
        <v>5000</v>
      </c>
      <c r="D12" s="32"/>
      <c r="E12" s="58">
        <f t="shared" si="1"/>
        <v>22648.21</v>
      </c>
      <c r="H12" s="59"/>
      <c r="J12" s="68"/>
    </row>
    <row r="13" spans="1:10" ht="15.75" x14ac:dyDescent="0.25">
      <c r="A13" s="29" t="s">
        <v>146</v>
      </c>
      <c r="B13" s="61">
        <v>43738</v>
      </c>
      <c r="C13" s="58">
        <v>90</v>
      </c>
      <c r="D13" s="32"/>
      <c r="E13" s="58">
        <f t="shared" si="1"/>
        <v>22738.21</v>
      </c>
      <c r="G13" s="29" t="s">
        <v>123</v>
      </c>
      <c r="H13" s="62">
        <f>+SUM(H9:H11)</f>
        <v>-7076.13</v>
      </c>
      <c r="J13" s="68"/>
    </row>
    <row r="14" spans="1:10" ht="15.75" x14ac:dyDescent="0.25">
      <c r="A14" s="29" t="s">
        <v>146</v>
      </c>
      <c r="B14" s="61">
        <v>43739</v>
      </c>
      <c r="C14" s="58">
        <v>125</v>
      </c>
      <c r="D14" s="32"/>
      <c r="E14" s="58">
        <f t="shared" si="1"/>
        <v>22863.21</v>
      </c>
      <c r="G14" s="45" t="s">
        <v>10</v>
      </c>
      <c r="H14" s="63">
        <f>SUM(H13,H7)</f>
        <v>6730.55</v>
      </c>
      <c r="J14" s="68"/>
    </row>
    <row r="15" spans="1:10" ht="15.75" x14ac:dyDescent="0.25">
      <c r="A15" s="29" t="s">
        <v>158</v>
      </c>
      <c r="B15" s="61">
        <v>43740</v>
      </c>
      <c r="C15" s="58"/>
      <c r="D15" s="32">
        <v>-7.41</v>
      </c>
      <c r="E15" s="58">
        <f t="shared" si="1"/>
        <v>22855.8</v>
      </c>
      <c r="J15" s="68"/>
    </row>
    <row r="16" spans="1:10" ht="18.75" x14ac:dyDescent="0.3">
      <c r="A16" s="29" t="s">
        <v>150</v>
      </c>
      <c r="B16" s="61">
        <v>43740</v>
      </c>
      <c r="C16" s="58">
        <v>1526</v>
      </c>
      <c r="D16" s="32"/>
      <c r="E16" s="58">
        <f t="shared" si="1"/>
        <v>24381.8</v>
      </c>
      <c r="G16" s="11" t="s">
        <v>11</v>
      </c>
      <c r="H16" s="12"/>
    </row>
    <row r="17" spans="1:8" ht="15.75" x14ac:dyDescent="0.25">
      <c r="A17" s="29" t="s">
        <v>151</v>
      </c>
      <c r="B17" s="61">
        <v>43755</v>
      </c>
      <c r="C17" s="58"/>
      <c r="D17" s="32">
        <v>-78.08</v>
      </c>
      <c r="E17" s="58">
        <f t="shared" si="1"/>
        <v>24303.719999999998</v>
      </c>
      <c r="G17" s="27" t="s">
        <v>130</v>
      </c>
      <c r="H17" s="27"/>
    </row>
    <row r="18" spans="1:8" ht="15.75" x14ac:dyDescent="0.25">
      <c r="A18" s="29" t="s">
        <v>148</v>
      </c>
      <c r="B18" s="61">
        <v>43755</v>
      </c>
      <c r="C18" s="58"/>
      <c r="D18" s="32">
        <v>-2190.8000000000002</v>
      </c>
      <c r="E18" s="58">
        <f t="shared" si="1"/>
        <v>22112.92</v>
      </c>
      <c r="G18" s="29" t="s">
        <v>135</v>
      </c>
      <c r="H18" s="65">
        <v>3000</v>
      </c>
    </row>
    <row r="19" spans="1:8" ht="15.75" x14ac:dyDescent="0.25">
      <c r="A19" s="29" t="s">
        <v>146</v>
      </c>
      <c r="B19" s="61">
        <v>43755</v>
      </c>
      <c r="C19" s="58">
        <v>75</v>
      </c>
      <c r="D19" s="32"/>
      <c r="E19" s="58">
        <f t="shared" si="1"/>
        <v>22187.919999999998</v>
      </c>
      <c r="G19" s="29" t="s">
        <v>131</v>
      </c>
      <c r="H19" s="64">
        <v>3500</v>
      </c>
    </row>
    <row r="20" spans="1:8" ht="15.75" x14ac:dyDescent="0.25">
      <c r="A20" s="29" t="s">
        <v>152</v>
      </c>
      <c r="B20" s="61">
        <v>43756</v>
      </c>
      <c r="C20" s="58"/>
      <c r="D20" s="32">
        <v>-85.59</v>
      </c>
      <c r="E20" s="58">
        <f t="shared" ref="E20:E30" si="2">E19+(C20+D20)</f>
        <v>22102.329999999998</v>
      </c>
      <c r="G20" s="29" t="s">
        <v>136</v>
      </c>
      <c r="H20" s="64">
        <v>900</v>
      </c>
    </row>
    <row r="21" spans="1:8" ht="15.75" x14ac:dyDescent="0.25">
      <c r="A21" s="29" t="s">
        <v>153</v>
      </c>
      <c r="B21" s="61">
        <v>43759</v>
      </c>
      <c r="C21" s="58"/>
      <c r="D21" s="32">
        <v>-300</v>
      </c>
      <c r="E21" s="58">
        <f t="shared" si="2"/>
        <v>21802.329999999998</v>
      </c>
      <c r="G21" s="29" t="s">
        <v>137</v>
      </c>
      <c r="H21" s="64">
        <v>750</v>
      </c>
    </row>
    <row r="22" spans="1:8" ht="15.75" x14ac:dyDescent="0.25">
      <c r="A22" s="29" t="s">
        <v>154</v>
      </c>
      <c r="B22" s="61">
        <v>43759</v>
      </c>
      <c r="C22" s="58"/>
      <c r="D22" s="32">
        <v>-0.7</v>
      </c>
      <c r="E22" s="58">
        <f t="shared" si="2"/>
        <v>21801.629999999997</v>
      </c>
      <c r="G22" s="41" t="s">
        <v>132</v>
      </c>
      <c r="H22" s="66">
        <f>SUM(H18:H21)</f>
        <v>8150</v>
      </c>
    </row>
    <row r="23" spans="1:8" ht="15.75" x14ac:dyDescent="0.25">
      <c r="A23" s="29" t="s">
        <v>155</v>
      </c>
      <c r="B23" s="61">
        <v>43759</v>
      </c>
      <c r="C23" s="58"/>
      <c r="D23" s="32">
        <v>-429.26</v>
      </c>
      <c r="E23" s="58">
        <f t="shared" si="2"/>
        <v>21372.37</v>
      </c>
      <c r="G23" s="29"/>
      <c r="H23" s="64"/>
    </row>
    <row r="24" spans="1:8" ht="15.75" x14ac:dyDescent="0.25">
      <c r="A24" s="29" t="s">
        <v>156</v>
      </c>
      <c r="B24" s="61">
        <v>43759</v>
      </c>
      <c r="C24" s="58">
        <v>45</v>
      </c>
      <c r="D24" s="32"/>
      <c r="E24" s="58">
        <f t="shared" si="2"/>
        <v>21417.37</v>
      </c>
      <c r="G24" s="29" t="s">
        <v>142</v>
      </c>
      <c r="H24" s="64">
        <v>2700</v>
      </c>
    </row>
    <row r="25" spans="1:8" ht="15.75" x14ac:dyDescent="0.25">
      <c r="A25" s="29" t="s">
        <v>161</v>
      </c>
      <c r="B25" s="61">
        <v>43759</v>
      </c>
      <c r="C25" s="58">
        <v>143.47</v>
      </c>
      <c r="D25" s="32"/>
      <c r="E25" s="58">
        <f t="shared" si="2"/>
        <v>21560.84</v>
      </c>
      <c r="G25" s="29" t="s">
        <v>141</v>
      </c>
      <c r="H25" s="64">
        <v>2160</v>
      </c>
    </row>
    <row r="26" spans="1:8" ht="15.75" x14ac:dyDescent="0.25">
      <c r="A26" s="29" t="s">
        <v>157</v>
      </c>
      <c r="B26" s="61">
        <v>43766</v>
      </c>
      <c r="C26" s="58"/>
      <c r="D26" s="32">
        <v>-300</v>
      </c>
      <c r="E26" s="58">
        <f t="shared" si="2"/>
        <v>21260.84</v>
      </c>
      <c r="G26" s="29" t="s">
        <v>138</v>
      </c>
      <c r="H26" s="64">
        <v>1155</v>
      </c>
    </row>
    <row r="27" spans="1:8" ht="15.75" x14ac:dyDescent="0.25">
      <c r="A27" s="29" t="s">
        <v>158</v>
      </c>
      <c r="B27" s="61">
        <v>43773</v>
      </c>
      <c r="C27" s="58"/>
      <c r="D27" s="32">
        <v>-48.27</v>
      </c>
      <c r="E27" s="58">
        <f t="shared" si="2"/>
        <v>21212.57</v>
      </c>
      <c r="G27" s="29" t="s">
        <v>143</v>
      </c>
      <c r="H27" s="64">
        <v>30</v>
      </c>
    </row>
    <row r="28" spans="1:8" ht="15.75" x14ac:dyDescent="0.25">
      <c r="A28" s="29" t="s">
        <v>159</v>
      </c>
      <c r="B28" s="61">
        <v>43774</v>
      </c>
      <c r="C28" s="58"/>
      <c r="D28" s="32">
        <v>-3892.4</v>
      </c>
      <c r="E28" s="58">
        <f t="shared" si="2"/>
        <v>17320.169999999998</v>
      </c>
      <c r="G28" s="29" t="s">
        <v>21</v>
      </c>
      <c r="H28" s="42" t="s">
        <v>22</v>
      </c>
    </row>
    <row r="29" spans="1:8" ht="15.75" x14ac:dyDescent="0.25">
      <c r="A29" s="29" t="s">
        <v>156</v>
      </c>
      <c r="B29" s="61">
        <v>43774</v>
      </c>
      <c r="C29" s="58">
        <v>30</v>
      </c>
      <c r="D29" s="32"/>
      <c r="E29" s="58">
        <f t="shared" si="2"/>
        <v>17350.169999999998</v>
      </c>
      <c r="G29" s="29" t="s">
        <v>139</v>
      </c>
      <c r="H29" s="42" t="s">
        <v>22</v>
      </c>
    </row>
    <row r="30" spans="1:8" ht="15.75" x14ac:dyDescent="0.25">
      <c r="A30" s="29" t="s">
        <v>160</v>
      </c>
      <c r="B30" s="61">
        <v>43783</v>
      </c>
      <c r="C30" s="58"/>
      <c r="D30" s="32">
        <v>-750</v>
      </c>
      <c r="E30" s="58">
        <f t="shared" si="2"/>
        <v>16600.169999999998</v>
      </c>
      <c r="G30" s="29" t="s">
        <v>140</v>
      </c>
      <c r="H30" s="42" t="s">
        <v>22</v>
      </c>
    </row>
    <row r="31" spans="1:8" ht="15.75" x14ac:dyDescent="0.25">
      <c r="A31" s="29" t="s">
        <v>158</v>
      </c>
      <c r="B31" s="61">
        <v>43801</v>
      </c>
      <c r="C31" s="58"/>
      <c r="D31" s="32">
        <v>-5.25</v>
      </c>
      <c r="E31" s="58">
        <f>E30+(C31+D31)</f>
        <v>16594.919999999998</v>
      </c>
    </row>
    <row r="32" spans="1:8" ht="15.75" x14ac:dyDescent="0.25">
      <c r="A32" s="29" t="s">
        <v>156</v>
      </c>
      <c r="B32" s="61">
        <v>43805</v>
      </c>
      <c r="C32" s="58">
        <v>30</v>
      </c>
      <c r="D32" s="32"/>
      <c r="E32" s="58">
        <f>E31+(C32+D32)</f>
        <v>16624.919999999998</v>
      </c>
      <c r="G32" s="41" t="s">
        <v>69</v>
      </c>
      <c r="H32" s="66">
        <f>SUM(H24:H27)</f>
        <v>6045</v>
      </c>
    </row>
    <row r="33" spans="1:8" ht="15.75" x14ac:dyDescent="0.25">
      <c r="A33" s="29" t="s">
        <v>156</v>
      </c>
      <c r="B33" s="61">
        <v>43810</v>
      </c>
      <c r="C33" s="58">
        <v>30</v>
      </c>
      <c r="D33" s="32"/>
      <c r="E33" s="58">
        <f>E32+(C33+D33)</f>
        <v>16654.919999999998</v>
      </c>
      <c r="G33" s="29"/>
      <c r="H33" s="64"/>
    </row>
    <row r="34" spans="1:8" ht="15.75" x14ac:dyDescent="0.25">
      <c r="A34" s="29" t="s">
        <v>162</v>
      </c>
      <c r="B34" s="61">
        <v>43811</v>
      </c>
      <c r="C34" s="58"/>
      <c r="D34" s="32">
        <v>-3318.5</v>
      </c>
      <c r="E34" s="58">
        <f>E33+(C34+D34)</f>
        <v>13336.419999999998</v>
      </c>
      <c r="G34" s="41" t="s">
        <v>71</v>
      </c>
      <c r="H34" s="66">
        <f>SUM(H22+H32)</f>
        <v>14195</v>
      </c>
    </row>
    <row r="35" spans="1:8" ht="15.75" x14ac:dyDescent="0.25">
      <c r="A35" s="29" t="s">
        <v>158</v>
      </c>
      <c r="B35" s="61">
        <v>43832</v>
      </c>
      <c r="C35" s="58"/>
      <c r="D35" s="32">
        <v>-4.32</v>
      </c>
      <c r="E35" s="58">
        <f>+E34+(C35+D35)</f>
        <v>13332.099999999999</v>
      </c>
      <c r="G35" s="29" t="s">
        <v>13</v>
      </c>
      <c r="H35" s="67">
        <v>-388.32</v>
      </c>
    </row>
    <row r="36" spans="1:8" ht="15.75" x14ac:dyDescent="0.25">
      <c r="A36" s="29" t="s">
        <v>156</v>
      </c>
      <c r="B36" s="30">
        <v>43840</v>
      </c>
      <c r="C36" s="58">
        <v>60</v>
      </c>
      <c r="D36" s="58"/>
      <c r="E36" s="58">
        <f>E35+(C36+D36)</f>
        <v>13392.099999999999</v>
      </c>
      <c r="G36" s="29"/>
      <c r="H36" s="43">
        <f>SUM(H35,H34)</f>
        <v>13806.68</v>
      </c>
    </row>
    <row r="37" spans="1:8" ht="15.75" x14ac:dyDescent="0.25">
      <c r="A37" s="29" t="s">
        <v>111</v>
      </c>
      <c r="B37" s="61">
        <v>43853</v>
      </c>
      <c r="C37" s="58"/>
      <c r="D37" s="32">
        <v>-70</v>
      </c>
      <c r="E37" s="58">
        <f>E36+(C37+D37)</f>
        <v>13322.099999999999</v>
      </c>
    </row>
    <row r="38" spans="1:8" ht="18.75" x14ac:dyDescent="0.3">
      <c r="A38" s="29" t="s">
        <v>158</v>
      </c>
      <c r="B38" s="61">
        <v>43864</v>
      </c>
      <c r="C38" s="58"/>
      <c r="D38" s="32">
        <v>-5.47</v>
      </c>
      <c r="E38" s="58">
        <f>E37+(C38+D38)</f>
        <v>13316.63</v>
      </c>
      <c r="G38" s="16" t="s">
        <v>163</v>
      </c>
      <c r="H38" s="33"/>
    </row>
    <row r="39" spans="1:8" ht="15.75" x14ac:dyDescent="0.25">
      <c r="A39" s="29" t="s">
        <v>156</v>
      </c>
      <c r="B39" s="61">
        <v>43868</v>
      </c>
      <c r="C39" s="58">
        <v>60</v>
      </c>
      <c r="D39" s="32"/>
      <c r="E39" s="58">
        <f>E38+(C39+D39)</f>
        <v>13376.63</v>
      </c>
      <c r="G39" s="59" t="s">
        <v>165</v>
      </c>
      <c r="H39" s="59">
        <v>630</v>
      </c>
    </row>
    <row r="40" spans="1:8" ht="15.75" x14ac:dyDescent="0.25">
      <c r="A40" s="29" t="s">
        <v>156</v>
      </c>
      <c r="B40" s="58">
        <v>43879</v>
      </c>
      <c r="C40" s="58">
        <v>30</v>
      </c>
      <c r="D40" s="58"/>
      <c r="E40" s="58">
        <f>E39+(C40+D40)</f>
        <v>13406.63</v>
      </c>
      <c r="H40" s="32">
        <v>-16.38</v>
      </c>
    </row>
    <row r="41" spans="1:8" ht="15.75" x14ac:dyDescent="0.25">
      <c r="A41" s="29" t="s">
        <v>158</v>
      </c>
      <c r="B41" s="61"/>
      <c r="D41" s="32">
        <v>-4.34</v>
      </c>
      <c r="E41" s="58">
        <f>E40+(C41+D41)</f>
        <v>13402.289999999999</v>
      </c>
      <c r="H41" s="32">
        <f>SUM(H39:H40)</f>
        <v>613.62</v>
      </c>
    </row>
    <row r="42" spans="1:8" ht="15.75" x14ac:dyDescent="0.25">
      <c r="A42" s="29"/>
      <c r="B42" s="61"/>
      <c r="C42" s="58"/>
      <c r="D42" s="73"/>
      <c r="E42" s="58"/>
      <c r="H42" s="60"/>
    </row>
    <row r="43" spans="1:8" ht="18.75" x14ac:dyDescent="0.3">
      <c r="A43" s="29"/>
      <c r="B43" s="61"/>
      <c r="C43" s="58"/>
      <c r="D43" s="73"/>
      <c r="E43" s="58"/>
      <c r="G43" s="16" t="s">
        <v>164</v>
      </c>
      <c r="H43" s="33"/>
    </row>
    <row r="44" spans="1:8" ht="15.75" x14ac:dyDescent="0.25">
      <c r="A44" s="29"/>
      <c r="B44" s="58"/>
      <c r="C44" s="58"/>
      <c r="D44" s="73"/>
      <c r="E44" s="58"/>
      <c r="H44" s="31">
        <v>180</v>
      </c>
    </row>
    <row r="48" spans="1:8" ht="15.75" x14ac:dyDescent="0.25">
      <c r="G48" s="69"/>
    </row>
    <row r="49" spans="7:7" ht="15.75" x14ac:dyDescent="0.25">
      <c r="G49" s="69"/>
    </row>
    <row r="50" spans="7:7" ht="15.75" x14ac:dyDescent="0.25">
      <c r="G50" s="69"/>
    </row>
  </sheetData>
  <mergeCells count="2">
    <mergeCell ref="A1:E1"/>
    <mergeCell ref="G1:H1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7-2017 to 4-2018</vt:lpstr>
      <vt:lpstr>5-2018 to 5-2019</vt:lpstr>
      <vt:lpstr>6-2019 to 5-2020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Suzette Spencer</dc:creator>
  <cp:lastModifiedBy>Suzette Spencer</cp:lastModifiedBy>
  <cp:lastPrinted>2019-10-16T15:39:26Z</cp:lastPrinted>
  <dcterms:created xsi:type="dcterms:W3CDTF">2017-09-19T16:07:47Z</dcterms:created>
  <dcterms:modified xsi:type="dcterms:W3CDTF">2020-03-10T18:42:12Z</dcterms:modified>
</cp:coreProperties>
</file>